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showInkAnnotation="0"/>
  <bookViews>
    <workbookView xWindow="-120" yWindow="-120" windowWidth="23280" windowHeight="1320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workbook>
</file>

<file path=xl/calcChain.xml><?xml version="1.0" encoding="utf-8"?>
<calcChain xmlns="http://schemas.openxmlformats.org/spreadsheetml/2006/main">
  <c r="L1477" i="9" l="1"/>
  <c r="J1477" i="9"/>
  <c r="F347" i="9"/>
  <c r="F346" i="9"/>
  <c r="F345" i="9"/>
  <c r="F344" i="9" s="1"/>
  <c r="F343" i="9"/>
  <c r="F342" i="9"/>
  <c r="F341" i="9"/>
  <c r="M340" i="9"/>
  <c r="L340" i="9"/>
  <c r="F340" i="9" s="1"/>
  <c r="B340" i="9" s="1"/>
  <c r="E340" i="9"/>
  <c r="H339" i="9"/>
  <c r="G339" i="9"/>
  <c r="E339" i="9" s="1"/>
  <c r="B339" i="9" s="1"/>
  <c r="F339" i="9"/>
  <c r="F338" i="9"/>
  <c r="F337" i="9"/>
  <c r="F336" i="9"/>
  <c r="F335" i="9"/>
  <c r="H334" i="9"/>
  <c r="G334" i="9"/>
  <c r="F334" i="9"/>
  <c r="E334" i="9"/>
  <c r="B334" i="9" s="1"/>
  <c r="F333" i="9"/>
  <c r="H332" i="9"/>
  <c r="G332" i="9"/>
  <c r="E332" i="9" s="1"/>
  <c r="B332" i="9" s="1"/>
  <c r="F332" i="9"/>
  <c r="H331" i="9"/>
  <c r="E331" i="9" s="1"/>
  <c r="B331" i="9" s="1"/>
  <c r="G331" i="9"/>
  <c r="F331" i="9"/>
  <c r="H330" i="9"/>
  <c r="G330" i="9"/>
  <c r="F330" i="9"/>
  <c r="E330" i="9"/>
  <c r="B330" i="9" s="1"/>
  <c r="H329" i="9"/>
  <c r="G329" i="9"/>
  <c r="E329" i="9" s="1"/>
  <c r="B329" i="9" s="1"/>
  <c r="F329" i="9"/>
  <c r="H328" i="9"/>
  <c r="G328" i="9"/>
  <c r="F328" i="9"/>
  <c r="H327" i="9"/>
  <c r="G327" i="9"/>
  <c r="F327" i="9"/>
  <c r="E327" i="9"/>
  <c r="B327" i="9" s="1"/>
  <c r="H326" i="9"/>
  <c r="G326" i="9"/>
  <c r="F326" i="9"/>
  <c r="H325" i="9"/>
  <c r="G325" i="9"/>
  <c r="F325" i="9"/>
  <c r="H324" i="9"/>
  <c r="G324" i="9"/>
  <c r="F324" i="9"/>
  <c r="E324" i="9"/>
  <c r="B324" i="9" s="1"/>
  <c r="H323" i="9"/>
  <c r="G323" i="9"/>
  <c r="F323" i="9"/>
  <c r="H322" i="9"/>
  <c r="G322" i="9"/>
  <c r="E322" i="9" s="1"/>
  <c r="B322" i="9" s="1"/>
  <c r="F322" i="9"/>
  <c r="H321" i="9"/>
  <c r="E321" i="9" s="1"/>
  <c r="B321" i="9" s="1"/>
  <c r="G321" i="9"/>
  <c r="F321" i="9"/>
  <c r="H320" i="9"/>
  <c r="G320" i="9"/>
  <c r="F320" i="9"/>
  <c r="E320" i="9"/>
  <c r="B320" i="9" s="1"/>
  <c r="H319" i="9"/>
  <c r="G319" i="9"/>
  <c r="F319" i="9"/>
  <c r="H318" i="9"/>
  <c r="G318" i="9"/>
  <c r="E318" i="9" s="1"/>
  <c r="B318" i="9" s="1"/>
  <c r="F318" i="9"/>
  <c r="H317" i="9"/>
  <c r="G317" i="9"/>
  <c r="F317" i="9"/>
  <c r="E317" i="9"/>
  <c r="B317" i="9" s="1"/>
  <c r="H316" i="9"/>
  <c r="G316" i="9"/>
  <c r="F316" i="9"/>
  <c r="E316" i="9"/>
  <c r="B316" i="9" s="1"/>
  <c r="F315" i="9"/>
  <c r="F314" i="9"/>
  <c r="F313" i="9"/>
  <c r="H312" i="9"/>
  <c r="G312" i="9"/>
  <c r="F312" i="9"/>
  <c r="E312" i="9"/>
  <c r="B312" i="9" s="1"/>
  <c r="H311" i="9"/>
  <c r="G311" i="9"/>
  <c r="F311" i="9"/>
  <c r="H310" i="9"/>
  <c r="G310" i="9"/>
  <c r="F310" i="9"/>
  <c r="F309" i="9"/>
  <c r="F308" i="9"/>
  <c r="H307" i="9"/>
  <c r="G307" i="9"/>
  <c r="F307" i="9"/>
  <c r="F306" i="9"/>
  <c r="H305" i="9"/>
  <c r="E305" i="9" s="1"/>
  <c r="B305" i="9" s="1"/>
  <c r="G305" i="9"/>
  <c r="F305" i="9"/>
  <c r="H304" i="9"/>
  <c r="G304" i="9"/>
  <c r="F304" i="9"/>
  <c r="E304" i="9"/>
  <c r="B304" i="9" s="1"/>
  <c r="H303" i="9"/>
  <c r="G303" i="9"/>
  <c r="E303" i="9" s="1"/>
  <c r="B303" i="9" s="1"/>
  <c r="F303" i="9"/>
  <c r="F302" i="9"/>
  <c r="F301" i="9"/>
  <c r="F300" i="9"/>
  <c r="F299" i="9"/>
  <c r="F298" i="9"/>
  <c r="F297" i="9"/>
  <c r="L296" i="9"/>
  <c r="F296" i="9" s="1"/>
  <c r="H296" i="9"/>
  <c r="F295" i="9"/>
  <c r="I294" i="9"/>
  <c r="E294" i="9" s="1"/>
  <c r="B294" i="9" s="1"/>
  <c r="H294" i="9"/>
  <c r="F294" i="9"/>
  <c r="E293" i="9"/>
  <c r="M292" i="9"/>
  <c r="L292" i="9"/>
  <c r="F292" i="9"/>
  <c r="B292" i="9" s="1"/>
  <c r="E292" i="9"/>
  <c r="M291" i="9"/>
  <c r="L291" i="9"/>
  <c r="F291" i="9" s="1"/>
  <c r="E291" i="9"/>
  <c r="M290" i="9"/>
  <c r="F290" i="9" s="1"/>
  <c r="B290" i="9" s="1"/>
  <c r="L290" i="9"/>
  <c r="E290" i="9"/>
  <c r="M289" i="9"/>
  <c r="L289" i="9"/>
  <c r="F289" i="9" s="1"/>
  <c r="E289" i="9"/>
  <c r="M288" i="9"/>
  <c r="L288" i="9"/>
  <c r="F288" i="9"/>
  <c r="B288" i="9" s="1"/>
  <c r="E288" i="9"/>
  <c r="M287" i="9"/>
  <c r="L287" i="9"/>
  <c r="F287" i="9" s="1"/>
  <c r="B287" i="9" s="1"/>
  <c r="E287" i="9"/>
  <c r="M286" i="9"/>
  <c r="L286" i="9"/>
  <c r="F286" i="9" s="1"/>
  <c r="B286" i="9" s="1"/>
  <c r="E286" i="9"/>
  <c r="M285" i="9"/>
  <c r="F285" i="9" s="1"/>
  <c r="L285" i="9"/>
  <c r="E285" i="9"/>
  <c r="M284" i="9"/>
  <c r="L284" i="9"/>
  <c r="F284" i="9"/>
  <c r="E284" i="9"/>
  <c r="B284" i="9" s="1"/>
  <c r="M283" i="9"/>
  <c r="L283" i="9"/>
  <c r="E283" i="9"/>
  <c r="M282" i="9"/>
  <c r="L282" i="9"/>
  <c r="F282" i="9" s="1"/>
  <c r="B282" i="9" s="1"/>
  <c r="E282" i="9"/>
  <c r="M281" i="9"/>
  <c r="L281" i="9"/>
  <c r="F281" i="9"/>
  <c r="E281" i="9"/>
  <c r="B281" i="9" s="1"/>
  <c r="M280" i="9"/>
  <c r="L280" i="9"/>
  <c r="F280" i="9"/>
  <c r="E280" i="9"/>
  <c r="B280" i="9" s="1"/>
  <c r="M279" i="9"/>
  <c r="L279" i="9"/>
  <c r="F279" i="9" s="1"/>
  <c r="B279" i="9" s="1"/>
  <c r="E279" i="9"/>
  <c r="M278" i="9"/>
  <c r="L278" i="9"/>
  <c r="F278" i="9" s="1"/>
  <c r="B278" i="9" s="1"/>
  <c r="E278" i="9"/>
  <c r="M277" i="9"/>
  <c r="L277" i="9"/>
  <c r="F277" i="9" s="1"/>
  <c r="E277" i="9"/>
  <c r="B277" i="9" s="1"/>
  <c r="M276" i="9"/>
  <c r="L276" i="9"/>
  <c r="F276" i="9" s="1"/>
  <c r="B276" i="9" s="1"/>
  <c r="E276" i="9"/>
  <c r="M275" i="9"/>
  <c r="L275" i="9"/>
  <c r="F275" i="9" s="1"/>
  <c r="B275" i="9" s="1"/>
  <c r="E275" i="9"/>
  <c r="M274" i="9"/>
  <c r="L274" i="9"/>
  <c r="F274" i="9" s="1"/>
  <c r="B274" i="9" s="1"/>
  <c r="E274" i="9"/>
  <c r="M273" i="9"/>
  <c r="L273" i="9"/>
  <c r="F273" i="9" s="1"/>
  <c r="E273" i="9"/>
  <c r="B273" i="9" s="1"/>
  <c r="M272" i="9"/>
  <c r="L272" i="9"/>
  <c r="F272" i="9" s="1"/>
  <c r="B272" i="9" s="1"/>
  <c r="E272" i="9"/>
  <c r="M271" i="9"/>
  <c r="L271" i="9"/>
  <c r="F271" i="9" s="1"/>
  <c r="B271" i="9" s="1"/>
  <c r="E271" i="9"/>
  <c r="M270" i="9"/>
  <c r="L270" i="9"/>
  <c r="F270" i="9" s="1"/>
  <c r="E270" i="9"/>
  <c r="M269" i="9"/>
  <c r="L269" i="9"/>
  <c r="F269" i="9"/>
  <c r="E269" i="9"/>
  <c r="B269" i="9" s="1"/>
  <c r="M268" i="9"/>
  <c r="L268" i="9"/>
  <c r="F268" i="9" s="1"/>
  <c r="B268" i="9" s="1"/>
  <c r="E268" i="9"/>
  <c r="M267" i="9"/>
  <c r="L267" i="9"/>
  <c r="F267" i="9" s="1"/>
  <c r="B267" i="9" s="1"/>
  <c r="E267" i="9"/>
  <c r="M266" i="9"/>
  <c r="L266" i="9"/>
  <c r="F266" i="9" s="1"/>
  <c r="B266" i="9" s="1"/>
  <c r="E266" i="9"/>
  <c r="M265" i="9"/>
  <c r="L265" i="9"/>
  <c r="F265" i="9"/>
  <c r="E265" i="9"/>
  <c r="B265" i="9" s="1"/>
  <c r="M264" i="9"/>
  <c r="L264" i="9"/>
  <c r="F264" i="9" s="1"/>
  <c r="B264" i="9" s="1"/>
  <c r="E264" i="9"/>
  <c r="M263" i="9"/>
  <c r="L263" i="9"/>
  <c r="F263" i="9" s="1"/>
  <c r="B263" i="9" s="1"/>
  <c r="E263" i="9"/>
  <c r="M262" i="9"/>
  <c r="L262" i="9"/>
  <c r="F262" i="9" s="1"/>
  <c r="B262" i="9" s="1"/>
  <c r="E262" i="9"/>
  <c r="M261" i="9"/>
  <c r="L261" i="9"/>
  <c r="F261" i="9"/>
  <c r="E261" i="9"/>
  <c r="B261" i="9" s="1"/>
  <c r="M260" i="9"/>
  <c r="L260" i="9"/>
  <c r="F260" i="9" s="1"/>
  <c r="B260" i="9" s="1"/>
  <c r="E260" i="9"/>
  <c r="M259" i="9"/>
  <c r="L259" i="9"/>
  <c r="F259" i="9" s="1"/>
  <c r="B259" i="9" s="1"/>
  <c r="E259" i="9"/>
  <c r="M258" i="9"/>
  <c r="L258" i="9"/>
  <c r="F258" i="9" s="1"/>
  <c r="B258" i="9" s="1"/>
  <c r="E258" i="9"/>
  <c r="M257" i="9"/>
  <c r="L257" i="9"/>
  <c r="F257" i="9"/>
  <c r="E257" i="9"/>
  <c r="B257" i="9" s="1"/>
  <c r="M256" i="9"/>
  <c r="L256" i="9"/>
  <c r="F256" i="9" s="1"/>
  <c r="B256" i="9" s="1"/>
  <c r="E256" i="9"/>
  <c r="M255" i="9"/>
  <c r="L255" i="9"/>
  <c r="F255" i="9" s="1"/>
  <c r="B255" i="9" s="1"/>
  <c r="E255" i="9"/>
  <c r="M254" i="9"/>
  <c r="L254" i="9"/>
  <c r="F254" i="9" s="1"/>
  <c r="B254" i="9" s="1"/>
  <c r="E254" i="9"/>
  <c r="M253" i="9"/>
  <c r="L253" i="9"/>
  <c r="F253" i="9"/>
  <c r="E253" i="9"/>
  <c r="B253" i="9" s="1"/>
  <c r="M252" i="9"/>
  <c r="L252" i="9"/>
  <c r="F252" i="9" s="1"/>
  <c r="B252" i="9" s="1"/>
  <c r="E252" i="9"/>
  <c r="M251" i="9"/>
  <c r="L251" i="9"/>
  <c r="F251" i="9" s="1"/>
  <c r="B251" i="9" s="1"/>
  <c r="E251" i="9"/>
  <c r="M250" i="9"/>
  <c r="L250" i="9"/>
  <c r="F250" i="9" s="1"/>
  <c r="B250" i="9" s="1"/>
  <c r="E250" i="9"/>
  <c r="M249" i="9"/>
  <c r="L249" i="9"/>
  <c r="F249" i="9"/>
  <c r="E249" i="9"/>
  <c r="B249" i="9" s="1"/>
  <c r="M248" i="9"/>
  <c r="L248" i="9"/>
  <c r="F248" i="9" s="1"/>
  <c r="B248" i="9" s="1"/>
  <c r="E248" i="9"/>
  <c r="M247" i="9"/>
  <c r="L247" i="9"/>
  <c r="E247" i="9"/>
  <c r="M246" i="9"/>
  <c r="L246" i="9"/>
  <c r="E246" i="9"/>
  <c r="M245" i="9"/>
  <c r="L245" i="9"/>
  <c r="F245" i="9"/>
  <c r="E245" i="9"/>
  <c r="B245" i="9" s="1"/>
  <c r="M244" i="9"/>
  <c r="L244" i="9"/>
  <c r="E244" i="9"/>
  <c r="M243" i="9"/>
  <c r="L243" i="9"/>
  <c r="E243" i="9"/>
  <c r="M242" i="9"/>
  <c r="L242" i="9"/>
  <c r="E242" i="9"/>
  <c r="M241" i="9"/>
  <c r="F241" i="9" s="1"/>
  <c r="L241" i="9"/>
  <c r="E241" i="9"/>
  <c r="M240" i="9"/>
  <c r="L240" i="9"/>
  <c r="E240" i="9"/>
  <c r="M239" i="9"/>
  <c r="L239" i="9"/>
  <c r="E239" i="9"/>
  <c r="M238" i="9"/>
  <c r="L238" i="9"/>
  <c r="E238" i="9"/>
  <c r="M237" i="9"/>
  <c r="F237" i="9" s="1"/>
  <c r="L237" i="9"/>
  <c r="E237" i="9"/>
  <c r="M236" i="9"/>
  <c r="L236" i="9"/>
  <c r="E236" i="9"/>
  <c r="M235" i="9"/>
  <c r="L235" i="9"/>
  <c r="F235" i="9" s="1"/>
  <c r="B235" i="9" s="1"/>
  <c r="E235" i="9"/>
  <c r="M234" i="9"/>
  <c r="F234" i="9" s="1"/>
  <c r="B234" i="9" s="1"/>
  <c r="L234" i="9"/>
  <c r="E234" i="9"/>
  <c r="M233" i="9"/>
  <c r="F233" i="9" s="1"/>
  <c r="L233" i="9"/>
  <c r="E233" i="9"/>
  <c r="M232" i="9"/>
  <c r="L232" i="9"/>
  <c r="E232" i="9"/>
  <c r="M231" i="9"/>
  <c r="L231" i="9"/>
  <c r="F231" i="9" s="1"/>
  <c r="B231" i="9" s="1"/>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F170" i="9"/>
  <c r="E170" i="9"/>
  <c r="B170" i="9" s="1"/>
  <c r="H169" i="9"/>
  <c r="G169" i="9"/>
  <c r="E169" i="9" s="1"/>
  <c r="B169" i="9" s="1"/>
  <c r="F169" i="9"/>
  <c r="H168" i="9"/>
  <c r="G168" i="9"/>
  <c r="E168" i="9" s="1"/>
  <c r="B168" i="9" s="1"/>
  <c r="F168" i="9"/>
  <c r="H167" i="9"/>
  <c r="E167" i="9" s="1"/>
  <c r="B167" i="9" s="1"/>
  <c r="G167" i="9"/>
  <c r="F167" i="9"/>
  <c r="H166" i="9"/>
  <c r="E166" i="9" s="1"/>
  <c r="B166" i="9" s="1"/>
  <c r="G166" i="9"/>
  <c r="F166" i="9"/>
  <c r="H165" i="9"/>
  <c r="G165" i="9"/>
  <c r="E165" i="9" s="1"/>
  <c r="B165" i="9" s="1"/>
  <c r="F165" i="9"/>
  <c r="H164" i="9"/>
  <c r="G164" i="9"/>
  <c r="E164" i="9" s="1"/>
  <c r="B164" i="9" s="1"/>
  <c r="F164" i="9"/>
  <c r="H163" i="9"/>
  <c r="E163" i="9" s="1"/>
  <c r="B163" i="9" s="1"/>
  <c r="G163" i="9"/>
  <c r="F163" i="9"/>
  <c r="H162" i="9"/>
  <c r="G162" i="9"/>
  <c r="F162" i="9"/>
  <c r="E162" i="9"/>
  <c r="B162" i="9" s="1"/>
  <c r="H161" i="9"/>
  <c r="G161" i="9"/>
  <c r="E161" i="9" s="1"/>
  <c r="B161" i="9" s="1"/>
  <c r="F161" i="9"/>
  <c r="H160" i="9"/>
  <c r="G160" i="9"/>
  <c r="E160" i="9" s="1"/>
  <c r="B160" i="9" s="1"/>
  <c r="F160" i="9"/>
  <c r="H159" i="9"/>
  <c r="E159" i="9" s="1"/>
  <c r="B159" i="9" s="1"/>
  <c r="G159" i="9"/>
  <c r="F159" i="9"/>
  <c r="H158" i="9"/>
  <c r="G158" i="9"/>
  <c r="F158" i="9"/>
  <c r="E158" i="9"/>
  <c r="B158" i="9" s="1"/>
  <c r="H157" i="9"/>
  <c r="G157" i="9"/>
  <c r="E157" i="9" s="1"/>
  <c r="B157" i="9" s="1"/>
  <c r="F157" i="9"/>
  <c r="F156" i="9"/>
  <c r="H155" i="9"/>
  <c r="G155" i="9"/>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B143" i="9" s="1"/>
  <c r="F143" i="9"/>
  <c r="H142" i="9"/>
  <c r="E142" i="9" s="1"/>
  <c r="B142" i="9" s="1"/>
  <c r="G142" i="9"/>
  <c r="F142" i="9"/>
  <c r="H141" i="9"/>
  <c r="G141" i="9"/>
  <c r="F141" i="9"/>
  <c r="E141" i="9"/>
  <c r="B141" i="9" s="1"/>
  <c r="H140" i="9"/>
  <c r="G140" i="9"/>
  <c r="E140" i="9" s="1"/>
  <c r="B140" i="9" s="1"/>
  <c r="F140" i="9"/>
  <c r="H139" i="9"/>
  <c r="G139" i="9"/>
  <c r="E139" i="9" s="1"/>
  <c r="B139" i="9" s="1"/>
  <c r="F139" i="9"/>
  <c r="H138" i="9"/>
  <c r="G138" i="9"/>
  <c r="E138" i="9" s="1"/>
  <c r="B138" i="9" s="1"/>
  <c r="F138" i="9"/>
  <c r="H137" i="9"/>
  <c r="G137" i="9"/>
  <c r="F137" i="9"/>
  <c r="E137" i="9"/>
  <c r="B137" i="9" s="1"/>
  <c r="H136" i="9"/>
  <c r="E136" i="9" s="1"/>
  <c r="B136" i="9" s="1"/>
  <c r="G136" i="9"/>
  <c r="F136" i="9"/>
  <c r="H135" i="9"/>
  <c r="G135" i="9"/>
  <c r="E135" i="9" s="1"/>
  <c r="B135" i="9" s="1"/>
  <c r="F135" i="9"/>
  <c r="H134" i="9"/>
  <c r="G134" i="9"/>
  <c r="E134" i="9" s="1"/>
  <c r="B134" i="9" s="1"/>
  <c r="F134" i="9"/>
  <c r="H133" i="9"/>
  <c r="G133" i="9"/>
  <c r="F133" i="9"/>
  <c r="E133" i="9"/>
  <c r="B133" i="9" s="1"/>
  <c r="H132" i="9"/>
  <c r="E132" i="9" s="1"/>
  <c r="B132" i="9" s="1"/>
  <c r="G132" i="9"/>
  <c r="F132" i="9"/>
  <c r="H131" i="9"/>
  <c r="G131" i="9"/>
  <c r="E131" i="9" s="1"/>
  <c r="B131" i="9" s="1"/>
  <c r="F131" i="9"/>
  <c r="H130" i="9"/>
  <c r="G130" i="9"/>
  <c r="E130" i="9" s="1"/>
  <c r="B130" i="9" s="1"/>
  <c r="F130" i="9"/>
  <c r="H129" i="9"/>
  <c r="G129" i="9"/>
  <c r="F129" i="9"/>
  <c r="E129" i="9"/>
  <c r="B129" i="9" s="1"/>
  <c r="H128" i="9"/>
  <c r="E128" i="9" s="1"/>
  <c r="B128" i="9" s="1"/>
  <c r="G128" i="9"/>
  <c r="F128" i="9"/>
  <c r="H127" i="9"/>
  <c r="G127" i="9"/>
  <c r="E127" i="9" s="1"/>
  <c r="B127" i="9" s="1"/>
  <c r="F127" i="9"/>
  <c r="H126" i="9"/>
  <c r="G126" i="9"/>
  <c r="E126" i="9" s="1"/>
  <c r="B126" i="9" s="1"/>
  <c r="F126" i="9"/>
  <c r="H125" i="9"/>
  <c r="G125" i="9"/>
  <c r="F125" i="9"/>
  <c r="E125" i="9"/>
  <c r="B125" i="9" s="1"/>
  <c r="H124" i="9"/>
  <c r="E124" i="9" s="1"/>
  <c r="B124" i="9" s="1"/>
  <c r="G124" i="9"/>
  <c r="F124" i="9"/>
  <c r="H123" i="9"/>
  <c r="G123" i="9"/>
  <c r="E123" i="9" s="1"/>
  <c r="B123" i="9" s="1"/>
  <c r="F123" i="9"/>
  <c r="H122" i="9"/>
  <c r="G122" i="9"/>
  <c r="E122" i="9" s="1"/>
  <c r="B122" i="9" s="1"/>
  <c r="F122" i="9"/>
  <c r="H121" i="9"/>
  <c r="G121" i="9"/>
  <c r="F121" i="9"/>
  <c r="E121" i="9"/>
  <c r="B121" i="9" s="1"/>
  <c r="H120" i="9"/>
  <c r="E120" i="9" s="1"/>
  <c r="B120" i="9" s="1"/>
  <c r="G120" i="9"/>
  <c r="F120" i="9"/>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G113" i="9"/>
  <c r="F113" i="9"/>
  <c r="E113" i="9"/>
  <c r="B113" i="9" s="1"/>
  <c r="H112" i="9"/>
  <c r="G112" i="9"/>
  <c r="F112" i="9"/>
  <c r="E112" i="9"/>
  <c r="B112" i="9" s="1"/>
  <c r="H111" i="9"/>
  <c r="G111" i="9"/>
  <c r="F111" i="9"/>
  <c r="H110" i="9"/>
  <c r="G110" i="9"/>
  <c r="E110" i="9" s="1"/>
  <c r="B110" i="9" s="1"/>
  <c r="F110" i="9"/>
  <c r="H109" i="9"/>
  <c r="G109" i="9"/>
  <c r="F109" i="9"/>
  <c r="E109" i="9"/>
  <c r="B109" i="9" s="1"/>
  <c r="H108" i="9"/>
  <c r="E108" i="9" s="1"/>
  <c r="B108" i="9" s="1"/>
  <c r="G108" i="9"/>
  <c r="F108" i="9"/>
  <c r="H107" i="9"/>
  <c r="G107" i="9"/>
  <c r="E107" i="9" s="1"/>
  <c r="B107" i="9" s="1"/>
  <c r="F107" i="9"/>
  <c r="H106" i="9"/>
  <c r="G106" i="9"/>
  <c r="E106" i="9" s="1"/>
  <c r="B106" i="9" s="1"/>
  <c r="F106" i="9"/>
  <c r="H105" i="9"/>
  <c r="G105" i="9"/>
  <c r="F105" i="9"/>
  <c r="E105" i="9"/>
  <c r="B105" i="9" s="1"/>
  <c r="H104" i="9"/>
  <c r="E104" i="9" s="1"/>
  <c r="B104" i="9" s="1"/>
  <c r="G104" i="9"/>
  <c r="F104" i="9"/>
  <c r="H103" i="9"/>
  <c r="G103" i="9"/>
  <c r="E103" i="9" s="1"/>
  <c r="B103" i="9" s="1"/>
  <c r="F103" i="9"/>
  <c r="H102" i="9"/>
  <c r="G102" i="9"/>
  <c r="E102" i="9" s="1"/>
  <c r="B102" i="9" s="1"/>
  <c r="F102" i="9"/>
  <c r="H101" i="9"/>
  <c r="G101" i="9"/>
  <c r="F101" i="9"/>
  <c r="E101" i="9"/>
  <c r="B101" i="9" s="1"/>
  <c r="H100" i="9"/>
  <c r="E100" i="9" s="1"/>
  <c r="B100" i="9" s="1"/>
  <c r="G100" i="9"/>
  <c r="F100" i="9"/>
  <c r="H99" i="9"/>
  <c r="G99" i="9"/>
  <c r="E99" i="9" s="1"/>
  <c r="B99" i="9" s="1"/>
  <c r="F99" i="9"/>
  <c r="H98" i="9"/>
  <c r="G98" i="9"/>
  <c r="E98" i="9" s="1"/>
  <c r="B98" i="9" s="1"/>
  <c r="F98" i="9"/>
  <c r="H97" i="9"/>
  <c r="G97" i="9"/>
  <c r="F97" i="9"/>
  <c r="E97" i="9"/>
  <c r="B97" i="9" s="1"/>
  <c r="H96" i="9"/>
  <c r="E96" i="9" s="1"/>
  <c r="B96" i="9" s="1"/>
  <c r="G96" i="9"/>
  <c r="F96" i="9"/>
  <c r="H95" i="9"/>
  <c r="G95" i="9"/>
  <c r="E95" i="9" s="1"/>
  <c r="B95" i="9" s="1"/>
  <c r="F95" i="9"/>
  <c r="H94" i="9"/>
  <c r="G94" i="9"/>
  <c r="E94" i="9" s="1"/>
  <c r="B94" i="9" s="1"/>
  <c r="F94" i="9"/>
  <c r="H93" i="9"/>
  <c r="G93" i="9"/>
  <c r="F93" i="9"/>
  <c r="E93" i="9"/>
  <c r="B93" i="9" s="1"/>
  <c r="H92" i="9"/>
  <c r="E92" i="9" s="1"/>
  <c r="B92" i="9" s="1"/>
  <c r="G92" i="9"/>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B86" i="9" s="1"/>
  <c r="G86" i="9"/>
  <c r="F86" i="9"/>
  <c r="H85" i="9"/>
  <c r="G85" i="9"/>
  <c r="E85" i="9" s="1"/>
  <c r="B85" i="9" s="1"/>
  <c r="F85" i="9"/>
  <c r="H84" i="9"/>
  <c r="E84" i="9" s="1"/>
  <c r="B84" i="9" s="1"/>
  <c r="G84" i="9"/>
  <c r="F84" i="9"/>
  <c r="H83" i="9"/>
  <c r="G83" i="9"/>
  <c r="F83" i="9"/>
  <c r="H82" i="9"/>
  <c r="E82" i="9" s="1"/>
  <c r="B82" i="9" s="1"/>
  <c r="G82" i="9"/>
  <c r="F82" i="9"/>
  <c r="H81" i="9"/>
  <c r="E81" i="9" s="1"/>
  <c r="B81" i="9" s="1"/>
  <c r="G81" i="9"/>
  <c r="F81" i="9"/>
  <c r="H80" i="9"/>
  <c r="G80" i="9"/>
  <c r="E80" i="9" s="1"/>
  <c r="B80" i="9" s="1"/>
  <c r="F80" i="9"/>
  <c r="H79" i="9"/>
  <c r="G79" i="9"/>
  <c r="E79" i="9" s="1"/>
  <c r="B79" i="9" s="1"/>
  <c r="F79" i="9"/>
  <c r="H78" i="9"/>
  <c r="G78" i="9"/>
  <c r="F78" i="9"/>
  <c r="E78" i="9"/>
  <c r="B78" i="9" s="1"/>
  <c r="H77" i="9"/>
  <c r="E77" i="9" s="1"/>
  <c r="B77" i="9" s="1"/>
  <c r="G77" i="9"/>
  <c r="F77" i="9"/>
  <c r="H76" i="9"/>
  <c r="G76" i="9"/>
  <c r="E76" i="9" s="1"/>
  <c r="B76" i="9" s="1"/>
  <c r="F76" i="9"/>
  <c r="H75" i="9"/>
  <c r="G75" i="9"/>
  <c r="E75" i="9" s="1"/>
  <c r="B75" i="9" s="1"/>
  <c r="F75" i="9"/>
  <c r="H74" i="9"/>
  <c r="G74" i="9"/>
  <c r="F74" i="9"/>
  <c r="E74" i="9"/>
  <c r="B74" i="9" s="1"/>
  <c r="H73" i="9"/>
  <c r="G73" i="9"/>
  <c r="F73" i="9"/>
  <c r="E73" i="9"/>
  <c r="B73" i="9" s="1"/>
  <c r="H72" i="9"/>
  <c r="G72" i="9"/>
  <c r="E72" i="9" s="1"/>
  <c r="B72" i="9" s="1"/>
  <c r="F72" i="9"/>
  <c r="H71" i="9"/>
  <c r="G71" i="9"/>
  <c r="E71" i="9" s="1"/>
  <c r="B71" i="9" s="1"/>
  <c r="F71" i="9"/>
  <c r="H70" i="9"/>
  <c r="G70" i="9"/>
  <c r="F70" i="9"/>
  <c r="E70" i="9"/>
  <c r="B70" i="9" s="1"/>
  <c r="H69" i="9"/>
  <c r="G69" i="9"/>
  <c r="F69" i="9"/>
  <c r="E69" i="9"/>
  <c r="B69" i="9" s="1"/>
  <c r="H68" i="9"/>
  <c r="G68" i="9"/>
  <c r="F68" i="9"/>
  <c r="H67" i="9"/>
  <c r="G67" i="9"/>
  <c r="F67" i="9"/>
  <c r="H66" i="9"/>
  <c r="E66" i="9" s="1"/>
  <c r="B66" i="9" s="1"/>
  <c r="G66" i="9"/>
  <c r="F66" i="9"/>
  <c r="H65" i="9"/>
  <c r="G65" i="9"/>
  <c r="F65" i="9"/>
  <c r="E65" i="9"/>
  <c r="B65" i="9" s="1"/>
  <c r="H64" i="9"/>
  <c r="G64" i="9"/>
  <c r="E64" i="9" s="1"/>
  <c r="B64" i="9" s="1"/>
  <c r="F64" i="9"/>
  <c r="H63" i="9"/>
  <c r="G63" i="9"/>
  <c r="F63" i="9"/>
  <c r="H62" i="9"/>
  <c r="E62" i="9" s="1"/>
  <c r="B62" i="9" s="1"/>
  <c r="G62" i="9"/>
  <c r="F62" i="9"/>
  <c r="H61" i="9"/>
  <c r="G61" i="9"/>
  <c r="F61" i="9"/>
  <c r="E61" i="9"/>
  <c r="B61" i="9" s="1"/>
  <c r="H60" i="9"/>
  <c r="G60" i="9"/>
  <c r="E60" i="9" s="1"/>
  <c r="B60" i="9" s="1"/>
  <c r="F60" i="9"/>
  <c r="H59" i="9"/>
  <c r="G59" i="9"/>
  <c r="E59" i="9" s="1"/>
  <c r="B59" i="9" s="1"/>
  <c r="F59" i="9"/>
  <c r="H58" i="9"/>
  <c r="G58" i="9"/>
  <c r="F58" i="9"/>
  <c r="E58" i="9"/>
  <c r="B58" i="9" s="1"/>
  <c r="H57" i="9"/>
  <c r="G57" i="9"/>
  <c r="F57" i="9"/>
  <c r="H56" i="9"/>
  <c r="G56" i="9"/>
  <c r="F56" i="9"/>
  <c r="H55" i="9"/>
  <c r="G55" i="9"/>
  <c r="F55" i="9"/>
  <c r="H54" i="9"/>
  <c r="E54" i="9" s="1"/>
  <c r="B54" i="9" s="1"/>
  <c r="G54" i="9"/>
  <c r="F54" i="9"/>
  <c r="H53" i="9"/>
  <c r="G53" i="9"/>
  <c r="F53" i="9"/>
  <c r="H52" i="9"/>
  <c r="G52" i="9"/>
  <c r="F52" i="9"/>
  <c r="H51" i="9"/>
  <c r="E51" i="9" s="1"/>
  <c r="B51" i="9" s="1"/>
  <c r="G51" i="9"/>
  <c r="F51" i="9"/>
  <c r="H50" i="9"/>
  <c r="E50" i="9" s="1"/>
  <c r="B50" i="9" s="1"/>
  <c r="G50" i="9"/>
  <c r="F50" i="9"/>
  <c r="H49" i="9"/>
  <c r="G49" i="9"/>
  <c r="F49" i="9"/>
  <c r="H48" i="9"/>
  <c r="G48" i="9"/>
  <c r="F48" i="9"/>
  <c r="H47" i="9"/>
  <c r="G47" i="9"/>
  <c r="F47" i="9"/>
  <c r="E47" i="9"/>
  <c r="B47" i="9"/>
  <c r="H46" i="9"/>
  <c r="E46" i="9" s="1"/>
  <c r="B46" i="9" s="1"/>
  <c r="G46" i="9"/>
  <c r="F46" i="9"/>
  <c r="H45" i="9"/>
  <c r="G45" i="9"/>
  <c r="E45" i="9" s="1"/>
  <c r="B45" i="9" s="1"/>
  <c r="F45" i="9"/>
  <c r="H44" i="9"/>
  <c r="G44" i="9"/>
  <c r="E44" i="9" s="1"/>
  <c r="B44" i="9" s="1"/>
  <c r="F44" i="9"/>
  <c r="H43" i="9"/>
  <c r="E43" i="9" s="1"/>
  <c r="B43" i="9" s="1"/>
  <c r="G43" i="9"/>
  <c r="F43" i="9"/>
  <c r="H42" i="9"/>
  <c r="E42" i="9" s="1"/>
  <c r="B42" i="9" s="1"/>
  <c r="G42" i="9"/>
  <c r="F42" i="9"/>
  <c r="H41" i="9"/>
  <c r="G41" i="9"/>
  <c r="F41" i="9"/>
  <c r="H40" i="9"/>
  <c r="G40" i="9"/>
  <c r="E40" i="9" s="1"/>
  <c r="B40" i="9" s="1"/>
  <c r="F40" i="9"/>
  <c r="H39" i="9"/>
  <c r="E39" i="9" s="1"/>
  <c r="B39" i="9" s="1"/>
  <c r="G39" i="9"/>
  <c r="F39" i="9"/>
  <c r="H38" i="9"/>
  <c r="G38" i="9"/>
  <c r="F38" i="9"/>
  <c r="E38" i="9"/>
  <c r="B38" i="9" s="1"/>
  <c r="H37" i="9"/>
  <c r="G37" i="9"/>
  <c r="E37" i="9" s="1"/>
  <c r="B37" i="9" s="1"/>
  <c r="F37" i="9"/>
  <c r="H36" i="9"/>
  <c r="G36" i="9"/>
  <c r="E36" i="9" s="1"/>
  <c r="B36" i="9" s="1"/>
  <c r="F36" i="9"/>
  <c r="H35" i="9"/>
  <c r="G35" i="9"/>
  <c r="F35" i="9"/>
  <c r="E35" i="9"/>
  <c r="B35" i="9" s="1"/>
  <c r="H34" i="9"/>
  <c r="G34" i="9"/>
  <c r="F34" i="9"/>
  <c r="E34" i="9"/>
  <c r="B34" i="9" s="1"/>
  <c r="H33" i="9"/>
  <c r="G33" i="9"/>
  <c r="E33" i="9" s="1"/>
  <c r="B33" i="9" s="1"/>
  <c r="F33" i="9"/>
  <c r="H32" i="9"/>
  <c r="G32" i="9"/>
  <c r="F32" i="9"/>
  <c r="H31" i="9"/>
  <c r="G31" i="9"/>
  <c r="F31" i="9"/>
  <c r="H30" i="9"/>
  <c r="E30" i="9" s="1"/>
  <c r="B30" i="9" s="1"/>
  <c r="G30" i="9"/>
  <c r="F30" i="9"/>
  <c r="H29" i="9"/>
  <c r="G29" i="9"/>
  <c r="F29" i="9"/>
  <c r="H28" i="9"/>
  <c r="G28" i="9"/>
  <c r="F28" i="9"/>
  <c r="H27" i="9"/>
  <c r="G27" i="9"/>
  <c r="F27" i="9"/>
  <c r="H26" i="9"/>
  <c r="E26" i="9" s="1"/>
  <c r="B26" i="9" s="1"/>
  <c r="G26" i="9"/>
  <c r="F26" i="9"/>
  <c r="H25" i="9"/>
  <c r="E25" i="9" s="1"/>
  <c r="B25" i="9" s="1"/>
  <c r="G25" i="9"/>
  <c r="F25" i="9"/>
  <c r="F24" i="9"/>
  <c r="F4" i="9"/>
  <c r="O3" i="9"/>
  <c r="G296" i="9" s="1"/>
  <c r="E296" i="9" s="1"/>
  <c r="B296" i="9" s="1"/>
  <c r="I3" i="9"/>
  <c r="H3" i="9"/>
  <c r="G3" i="9"/>
  <c r="D104" i="8"/>
  <c r="D97" i="8"/>
  <c r="D92" i="8"/>
  <c r="D87" i="8"/>
  <c r="D82" i="8"/>
  <c r="D77" i="8"/>
  <c r="D72" i="8"/>
  <c r="D67" i="8"/>
  <c r="D62" i="8"/>
  <c r="D57" i="8"/>
  <c r="D51" i="8" s="1"/>
  <c r="D45" i="8" s="1"/>
  <c r="D52" i="8"/>
  <c r="D46" i="8"/>
  <c r="D37" i="8"/>
  <c r="D27" i="8"/>
  <c r="D18" i="8"/>
  <c r="D8" i="8"/>
  <c r="D6" i="8" s="1"/>
  <c r="E44" i="7"/>
  <c r="D44" i="7"/>
  <c r="E39" i="7"/>
  <c r="D39" i="7"/>
  <c r="D38" i="7" s="1"/>
  <c r="E38" i="7"/>
  <c r="E30" i="7"/>
  <c r="D30" i="7"/>
  <c r="E23" i="7"/>
  <c r="E22" i="7" s="1"/>
  <c r="D23" i="7"/>
  <c r="D22" i="7"/>
  <c r="E14" i="7"/>
  <c r="D14" i="7"/>
  <c r="E7" i="7"/>
  <c r="D7" i="7"/>
  <c r="D6" i="7" s="1"/>
  <c r="D5"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E141" i="6" s="1"/>
  <c r="D6"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s="1"/>
  <c r="E295" i="5"/>
  <c r="F294" i="5"/>
  <c r="F293" i="5"/>
  <c r="F292" i="5"/>
  <c r="F291" i="5"/>
  <c r="E290" i="5"/>
  <c r="D290" i="5"/>
  <c r="F290" i="5" s="1"/>
  <c r="F289" i="5"/>
  <c r="F288" i="5"/>
  <c r="F287" i="5"/>
  <c r="F286" i="5"/>
  <c r="F285" i="5"/>
  <c r="F284" i="5"/>
  <c r="F283" i="5"/>
  <c r="F282" i="5"/>
  <c r="F281" i="5"/>
  <c r="F280" i="5"/>
  <c r="F279" i="5"/>
  <c r="F278" i="5"/>
  <c r="F277" i="5"/>
  <c r="E276" i="5"/>
  <c r="D276" i="5"/>
  <c r="D273" i="5" s="1"/>
  <c r="F273" i="5" s="1"/>
  <c r="F275" i="5"/>
  <c r="F274" i="5"/>
  <c r="E273" i="5"/>
  <c r="F272" i="5"/>
  <c r="F271" i="5"/>
  <c r="F270" i="5"/>
  <c r="F269" i="5"/>
  <c r="F268" i="5"/>
  <c r="F267" i="5"/>
  <c r="F266" i="5"/>
  <c r="F265" i="5"/>
  <c r="F264" i="5"/>
  <c r="F263" i="5"/>
  <c r="E263" i="5"/>
  <c r="D263" i="5"/>
  <c r="F262" i="5"/>
  <c r="F261" i="5"/>
  <c r="F260" i="5"/>
  <c r="E259" i="5"/>
  <c r="D259" i="5"/>
  <c r="F259" i="5" s="1"/>
  <c r="F258" i="5"/>
  <c r="F257" i="5"/>
  <c r="F256" i="5"/>
  <c r="F255" i="5"/>
  <c r="E255" i="5"/>
  <c r="E254" i="5" s="1"/>
  <c r="D255" i="5"/>
  <c r="D254" i="5"/>
  <c r="F254" i="5" s="1"/>
  <c r="F253" i="5"/>
  <c r="F252" i="5"/>
  <c r="F251" i="5"/>
  <c r="E251" i="5"/>
  <c r="D251" i="5"/>
  <c r="D250" i="5"/>
  <c r="F250" i="5" s="1"/>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H338" i="9" s="1"/>
  <c r="D219" i="5"/>
  <c r="D218" i="5"/>
  <c r="F217" i="5"/>
  <c r="F216" i="5"/>
  <c r="F215" i="5"/>
  <c r="F214" i="5"/>
  <c r="F213" i="5"/>
  <c r="F212" i="5"/>
  <c r="F211" i="5"/>
  <c r="F210" i="5"/>
  <c r="E210" i="5"/>
  <c r="D210" i="5"/>
  <c r="F209" i="5"/>
  <c r="F208" i="5"/>
  <c r="F207" i="5"/>
  <c r="F206" i="5"/>
  <c r="F205" i="5"/>
  <c r="F204" i="5"/>
  <c r="E203" i="5"/>
  <c r="E202" i="5" s="1"/>
  <c r="H337" i="9" s="1"/>
  <c r="D203" i="5"/>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F185" i="5" s="1"/>
  <c r="F184" i="5"/>
  <c r="F183" i="5"/>
  <c r="F182" i="5"/>
  <c r="F181" i="5"/>
  <c r="F180" i="5"/>
  <c r="E180" i="5"/>
  <c r="D180" i="5"/>
  <c r="F179" i="5"/>
  <c r="F178" i="5"/>
  <c r="E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D147" i="5" s="1"/>
  <c r="F147" i="5" s="1"/>
  <c r="F149" i="5"/>
  <c r="F148" i="5"/>
  <c r="E147" i="5"/>
  <c r="F146" i="5"/>
  <c r="F145" i="5"/>
  <c r="F144" i="5"/>
  <c r="F143" i="5"/>
  <c r="E143" i="5"/>
  <c r="D143" i="5"/>
  <c r="F142" i="5"/>
  <c r="F141" i="5"/>
  <c r="F140" i="5"/>
  <c r="F139" i="5"/>
  <c r="F138" i="5"/>
  <c r="F137" i="5"/>
  <c r="E136" i="5"/>
  <c r="E135" i="5" s="1"/>
  <c r="D136" i="5"/>
  <c r="F136" i="5" s="1"/>
  <c r="F135" i="5"/>
  <c r="D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F89" i="5" s="1"/>
  <c r="E88" i="5"/>
  <c r="F87" i="5"/>
  <c r="F86" i="5"/>
  <c r="F85" i="5"/>
  <c r="F84" i="5"/>
  <c r="F83" i="5"/>
  <c r="F82" i="5"/>
  <c r="E82" i="5"/>
  <c r="D82" i="5"/>
  <c r="F81" i="5"/>
  <c r="F80" i="5"/>
  <c r="F79" i="5"/>
  <c r="F78" i="5"/>
  <c r="F77" i="5"/>
  <c r="F76" i="5"/>
  <c r="E76" i="5"/>
  <c r="D76" i="5"/>
  <c r="F75" i="5"/>
  <c r="F74" i="5"/>
  <c r="F73" i="5"/>
  <c r="F72" i="5"/>
  <c r="E71" i="5"/>
  <c r="E70" i="5" s="1"/>
  <c r="E69" i="5" s="1"/>
  <c r="D71" i="5"/>
  <c r="F71"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D12" i="5"/>
  <c r="F12" i="5" s="1"/>
  <c r="F11" i="5"/>
  <c r="F10" i="5"/>
  <c r="F9" i="5"/>
  <c r="F8" i="5"/>
  <c r="E8" i="5"/>
  <c r="E7" i="5" s="1"/>
  <c r="E6" i="5" s="1"/>
  <c r="D8" i="5"/>
  <c r="D7" i="5"/>
  <c r="F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E603" i="4"/>
  <c r="F603" i="4" s="1"/>
  <c r="D603" i="4"/>
  <c r="F602" i="4"/>
  <c r="F601" i="4"/>
  <c r="F600" i="4"/>
  <c r="F599" i="4"/>
  <c r="E598" i="4"/>
  <c r="D598" i="4"/>
  <c r="F598" i="4" s="1"/>
  <c r="D597" i="4"/>
  <c r="F596" i="4"/>
  <c r="F595" i="4"/>
  <c r="E594" i="4"/>
  <c r="D594" i="4"/>
  <c r="F594" i="4" s="1"/>
  <c r="F593" i="4"/>
  <c r="F592" i="4"/>
  <c r="F591" i="4"/>
  <c r="E591" i="4"/>
  <c r="D591" i="4"/>
  <c r="F590" i="4"/>
  <c r="F589" i="4"/>
  <c r="E589" i="4"/>
  <c r="D589" i="4"/>
  <c r="F588" i="4"/>
  <c r="F587" i="4"/>
  <c r="F586" i="4"/>
  <c r="E585" i="4"/>
  <c r="D585" i="4"/>
  <c r="D584" i="4" s="1"/>
  <c r="F584" i="4" s="1"/>
  <c r="F583" i="4"/>
  <c r="F582" i="4"/>
  <c r="E581" i="4"/>
  <c r="D581" i="4"/>
  <c r="F581" i="4" s="1"/>
  <c r="F580" i="4"/>
  <c r="F579" i="4"/>
  <c r="E578" i="4"/>
  <c r="E571" i="4" s="1"/>
  <c r="D578" i="4"/>
  <c r="F578" i="4" s="1"/>
  <c r="F577" i="4"/>
  <c r="F576" i="4"/>
  <c r="F575" i="4"/>
  <c r="E575" i="4"/>
  <c r="D575" i="4"/>
  <c r="F574" i="4"/>
  <c r="F573" i="4"/>
  <c r="F572"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D536" i="4" s="1"/>
  <c r="F534" i="4"/>
  <c r="F533" i="4"/>
  <c r="F532" i="4"/>
  <c r="E532" i="4"/>
  <c r="D532" i="4"/>
  <c r="F531" i="4"/>
  <c r="F530" i="4"/>
  <c r="E529" i="4"/>
  <c r="D529" i="4"/>
  <c r="D522" i="4" s="1"/>
  <c r="F522" i="4" s="1"/>
  <c r="F528" i="4"/>
  <c r="F527" i="4"/>
  <c r="E526" i="4"/>
  <c r="D526" i="4"/>
  <c r="F526" i="4" s="1"/>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E497" i="4"/>
  <c r="F497" i="4" s="1"/>
  <c r="D497" i="4"/>
  <c r="F496" i="4"/>
  <c r="F495" i="4"/>
  <c r="F494" i="4"/>
  <c r="F493" i="4"/>
  <c r="E492" i="4"/>
  <c r="E491" i="4" s="1"/>
  <c r="D492" i="4"/>
  <c r="F492" i="4" s="1"/>
  <c r="D491" i="4"/>
  <c r="F490" i="4"/>
  <c r="F489" i="4"/>
  <c r="E488" i="4"/>
  <c r="D488" i="4"/>
  <c r="F488" i="4" s="1"/>
  <c r="F487" i="4"/>
  <c r="F486" i="4"/>
  <c r="F485" i="4"/>
  <c r="E485" i="4"/>
  <c r="D485" i="4"/>
  <c r="F484" i="4"/>
  <c r="F483" i="4"/>
  <c r="F482" i="4"/>
  <c r="F481" i="4"/>
  <c r="E480" i="4"/>
  <c r="E479" i="4" s="1"/>
  <c r="D480" i="4"/>
  <c r="F480" i="4" s="1"/>
  <c r="D479" i="4"/>
  <c r="F479" i="4" s="1"/>
  <c r="F478" i="4"/>
  <c r="F477" i="4"/>
  <c r="E476" i="4"/>
  <c r="D476" i="4"/>
  <c r="F476" i="4" s="1"/>
  <c r="F475" i="4"/>
  <c r="F474" i="4"/>
  <c r="F473" i="4"/>
  <c r="E473" i="4"/>
  <c r="D473" i="4"/>
  <c r="F472" i="4"/>
  <c r="F471" i="4"/>
  <c r="F470" i="4"/>
  <c r="E470" i="4"/>
  <c r="D470" i="4"/>
  <c r="F469" i="4"/>
  <c r="F468" i="4"/>
  <c r="E467" i="4"/>
  <c r="E466" i="4" s="1"/>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D431" i="4"/>
  <c r="D430" i="4" s="1"/>
  <c r="F428" i="4"/>
  <c r="E428" i="4"/>
  <c r="D428" i="4"/>
  <c r="E427" i="4"/>
  <c r="E648" i="4" s="1"/>
  <c r="D642" i="1" s="1"/>
  <c r="D427" i="4"/>
  <c r="E426" i="4"/>
  <c r="D426" i="4"/>
  <c r="D647" i="4" s="1"/>
  <c r="F647"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D369" i="1" s="1"/>
  <c r="H369" i="1" s="1"/>
  <c r="D374" i="4"/>
  <c r="D373" i="4" s="1"/>
  <c r="F372" i="4"/>
  <c r="F371" i="4"/>
  <c r="F370" i="4"/>
  <c r="F369" i="4"/>
  <c r="F368" i="4"/>
  <c r="F367" i="4"/>
  <c r="E366" i="4"/>
  <c r="D366" i="4"/>
  <c r="D361" i="4" s="1"/>
  <c r="F365" i="4"/>
  <c r="F364" i="4"/>
  <c r="F363" i="4"/>
  <c r="F362" i="4"/>
  <c r="E362" i="4"/>
  <c r="D362" i="4"/>
  <c r="E361"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17" i="1" s="1"/>
  <c r="G317" i="1" s="1"/>
  <c r="D322" i="4"/>
  <c r="D321" i="4" s="1"/>
  <c r="F320" i="4"/>
  <c r="F319" i="4"/>
  <c r="F318" i="4"/>
  <c r="F317" i="4"/>
  <c r="F316" i="4"/>
  <c r="F315" i="4"/>
  <c r="E314" i="4"/>
  <c r="D314" i="4"/>
  <c r="D309" i="4" s="1"/>
  <c r="F313" i="4"/>
  <c r="F312" i="4"/>
  <c r="F311" i="4"/>
  <c r="E310" i="4"/>
  <c r="F310" i="4" s="1"/>
  <c r="D310" i="4"/>
  <c r="F306" i="4"/>
  <c r="F305" i="4"/>
  <c r="F304" i="4"/>
  <c r="F303" i="4"/>
  <c r="F302" i="4"/>
  <c r="E298" i="4"/>
  <c r="D298" i="4"/>
  <c r="F298" i="4" s="1"/>
  <c r="E297" i="4"/>
  <c r="D297" i="4"/>
  <c r="F297" i="4" s="1"/>
  <c r="F296" i="4"/>
  <c r="F295" i="4"/>
  <c r="F294" i="4"/>
  <c r="F293" i="4"/>
  <c r="F292" i="4"/>
  <c r="F291" i="4"/>
  <c r="F290" i="4"/>
  <c r="E289" i="4"/>
  <c r="F289" i="4" s="1"/>
  <c r="D289" i="4"/>
  <c r="F288" i="4"/>
  <c r="F287" i="4"/>
  <c r="F286" i="4"/>
  <c r="F285" i="4"/>
  <c r="F284" i="4"/>
  <c r="F283" i="4"/>
  <c r="E283" i="4"/>
  <c r="D283" i="4"/>
  <c r="F282" i="4"/>
  <c r="F281" i="4"/>
  <c r="F280" i="4"/>
  <c r="F279" i="4"/>
  <c r="E278" i="4"/>
  <c r="D278" i="4"/>
  <c r="F278" i="4" s="1"/>
  <c r="F277" i="4"/>
  <c r="F276" i="4"/>
  <c r="F275" i="4"/>
  <c r="E274" i="4"/>
  <c r="F274" i="4" s="1"/>
  <c r="D274" i="4"/>
  <c r="F272" i="4"/>
  <c r="F271" i="4"/>
  <c r="F270" i="4"/>
  <c r="E269" i="4"/>
  <c r="E262" i="4" s="1"/>
  <c r="D258" i="1" s="1"/>
  <c r="D269" i="4"/>
  <c r="F268" i="4"/>
  <c r="F267" i="4"/>
  <c r="F266" i="4"/>
  <c r="F265" i="4"/>
  <c r="F264" i="4"/>
  <c r="E263" i="4"/>
  <c r="D263" i="4"/>
  <c r="D262"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D230" i="4" s="1"/>
  <c r="F230" i="4" s="1"/>
  <c r="F236" i="4"/>
  <c r="F235" i="4"/>
  <c r="E234" i="4"/>
  <c r="D234" i="4"/>
  <c r="F234" i="4" s="1"/>
  <c r="F233" i="4"/>
  <c r="F232" i="4"/>
  <c r="F231" i="4"/>
  <c r="E231" i="4"/>
  <c r="D231" i="4"/>
  <c r="E230" i="4"/>
  <c r="F229" i="4"/>
  <c r="F228" i="4"/>
  <c r="F227" i="4"/>
  <c r="F226" i="4"/>
  <c r="E225" i="4"/>
  <c r="D225" i="4"/>
  <c r="F225" i="4" s="1"/>
  <c r="F224" i="4"/>
  <c r="F223" i="4"/>
  <c r="E222" i="4"/>
  <c r="E221" i="4" s="1"/>
  <c r="D222" i="4"/>
  <c r="F222" i="4" s="1"/>
  <c r="D221" i="4"/>
  <c r="F221" i="4" s="1"/>
  <c r="F220" i="4"/>
  <c r="F219" i="4"/>
  <c r="F218" i="4"/>
  <c r="F217" i="4"/>
  <c r="E216" i="4"/>
  <c r="F216" i="4" s="1"/>
  <c r="D216" i="4"/>
  <c r="F215" i="4"/>
  <c r="F214" i="4"/>
  <c r="F213" i="4"/>
  <c r="F212" i="4"/>
  <c r="F211" i="4"/>
  <c r="F210" i="4"/>
  <c r="F209" i="4"/>
  <c r="E208" i="4"/>
  <c r="D208" i="4"/>
  <c r="F207" i="4"/>
  <c r="F206" i="4"/>
  <c r="F205" i="4"/>
  <c r="F204" i="4"/>
  <c r="E203" i="4"/>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D164"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D141" i="4"/>
  <c r="E140" i="4"/>
  <c r="D140" i="4"/>
  <c r="F140" i="4" s="1"/>
  <c r="F139" i="4"/>
  <c r="F138" i="4"/>
  <c r="F137" i="4"/>
  <c r="F136" i="4"/>
  <c r="E135" i="4"/>
  <c r="D135" i="4"/>
  <c r="D134" i="4" s="1"/>
  <c r="F134" i="4" s="1"/>
  <c r="E134" i="4"/>
  <c r="F133" i="4"/>
  <c r="F132" i="4"/>
  <c r="F131" i="4"/>
  <c r="F130" i="4"/>
  <c r="F129" i="4"/>
  <c r="E129" i="4"/>
  <c r="D129" i="4"/>
  <c r="F128" i="4"/>
  <c r="F127" i="4"/>
  <c r="F126" i="4"/>
  <c r="E126" i="4"/>
  <c r="D126" i="4"/>
  <c r="F125" i="4"/>
  <c r="E125" i="4"/>
  <c r="D125" i="4"/>
  <c r="F124" i="4"/>
  <c r="F123" i="4"/>
  <c r="F122" i="4"/>
  <c r="F121" i="4"/>
  <c r="E120" i="4"/>
  <c r="D120" i="4"/>
  <c r="F119" i="4"/>
  <c r="F118" i="4"/>
  <c r="F117" i="4"/>
  <c r="F116" i="4"/>
  <c r="F115" i="4"/>
  <c r="F114" i="4"/>
  <c r="F113" i="4"/>
  <c r="E112" i="4"/>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D83" i="4"/>
  <c r="D82" i="4"/>
  <c r="F81" i="4"/>
  <c r="F80" i="4"/>
  <c r="F79" i="4"/>
  <c r="F78" i="4"/>
  <c r="E77" i="4"/>
  <c r="D77" i="4"/>
  <c r="F77" i="4" s="1"/>
  <c r="F76" i="4"/>
  <c r="F75" i="4"/>
  <c r="E74" i="4"/>
  <c r="D74" i="4"/>
  <c r="F74" i="4" s="1"/>
  <c r="F73" i="4"/>
  <c r="F72" i="4"/>
  <c r="F71" i="4"/>
  <c r="E71" i="4"/>
  <c r="D71" i="4"/>
  <c r="F70" i="4"/>
  <c r="F69" i="4"/>
  <c r="F68" i="4"/>
  <c r="E68" i="4"/>
  <c r="D68" i="4"/>
  <c r="F67" i="4"/>
  <c r="F66" i="4"/>
  <c r="F65" i="4"/>
  <c r="E64" i="4"/>
  <c r="E49" i="4" s="1"/>
  <c r="D45" i="1" s="1"/>
  <c r="D64" i="4"/>
  <c r="F64" i="4" s="1"/>
  <c r="F63" i="4"/>
  <c r="F62" i="4"/>
  <c r="F61" i="4"/>
  <c r="E61" i="4"/>
  <c r="D61" i="4"/>
  <c r="F60" i="4"/>
  <c r="F59" i="4"/>
  <c r="E58" i="4"/>
  <c r="F58" i="4" s="1"/>
  <c r="D58" i="4"/>
  <c r="F57" i="4"/>
  <c r="F56" i="4"/>
  <c r="F55" i="4"/>
  <c r="F54" i="4"/>
  <c r="F53" i="4"/>
  <c r="E53" i="4"/>
  <c r="D53" i="4"/>
  <c r="F52" i="4"/>
  <c r="F51" i="4"/>
  <c r="F50" i="4"/>
  <c r="E50" i="4"/>
  <c r="D50" i="4"/>
  <c r="D49" i="4" s="1"/>
  <c r="F48" i="4"/>
  <c r="F47" i="4"/>
  <c r="F46" i="4"/>
  <c r="F45" i="4"/>
  <c r="E44" i="4"/>
  <c r="D44" i="4"/>
  <c r="F44" i="4" s="1"/>
  <c r="E43" i="4"/>
  <c r="F42" i="4"/>
  <c r="F41" i="4"/>
  <c r="F40" i="4"/>
  <c r="E39" i="4"/>
  <c r="D39" i="4"/>
  <c r="F39" i="4" s="1"/>
  <c r="F38" i="4"/>
  <c r="F37" i="4"/>
  <c r="F36" i="4"/>
  <c r="E36" i="4"/>
  <c r="D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D7" i="4" s="1"/>
  <c r="I41" i="3"/>
  <c r="G41" i="3"/>
  <c r="B41" i="3"/>
  <c r="I40" i="3"/>
  <c r="G40" i="3"/>
  <c r="B40" i="3"/>
  <c r="G39" i="3"/>
  <c r="B39" i="3"/>
  <c r="H38" i="3"/>
  <c r="G38" i="3"/>
  <c r="B38" i="3"/>
  <c r="I36" i="3"/>
  <c r="H36" i="3"/>
  <c r="G36" i="3"/>
  <c r="B36" i="3"/>
  <c r="I35" i="3"/>
  <c r="H35" i="3"/>
  <c r="G35" i="3"/>
  <c r="B35" i="3"/>
  <c r="I34" i="3"/>
  <c r="H34" i="3"/>
  <c r="G34" i="3"/>
  <c r="B34" i="3"/>
  <c r="H33" i="3"/>
  <c r="G33" i="3"/>
  <c r="B33" i="3"/>
  <c r="I31" i="3"/>
  <c r="G31" i="3"/>
  <c r="B31" i="3"/>
  <c r="I30" i="3"/>
  <c r="H30" i="3"/>
  <c r="G30" i="3"/>
  <c r="B30" i="3"/>
  <c r="I29" i="3"/>
  <c r="H29" i="3"/>
  <c r="G29" i="3"/>
  <c r="B29" i="3"/>
  <c r="I28" i="3"/>
  <c r="G28" i="3"/>
  <c r="B28" i="3"/>
  <c r="I27" i="3"/>
  <c r="H27" i="3"/>
  <c r="G27" i="3"/>
  <c r="B27" i="3"/>
  <c r="H25" i="3"/>
  <c r="G25" i="3"/>
  <c r="B25" i="3"/>
  <c r="G24" i="3"/>
  <c r="B24" i="3"/>
  <c r="I23" i="3"/>
  <c r="G23" i="3"/>
  <c r="B23" i="3"/>
  <c r="I22" i="3"/>
  <c r="H22" i="3"/>
  <c r="G22" i="3"/>
  <c r="B22" i="3"/>
  <c r="G20" i="3"/>
  <c r="B20" i="3"/>
  <c r="G19" i="3"/>
  <c r="B19" i="3"/>
  <c r="G18" i="3"/>
  <c r="B18" i="3"/>
  <c r="G17" i="3"/>
  <c r="B17" i="3"/>
  <c r="H10" i="3" a="1"/>
  <c r="H10" i="3" s="1"/>
  <c r="L3" i="9" s="1"/>
  <c r="H1685" i="1"/>
  <c r="G1685" i="1"/>
  <c r="C1685" i="1"/>
  <c r="G1684" i="1"/>
  <c r="C1684" i="1"/>
  <c r="H1684" i="1" s="1"/>
  <c r="C1683" i="1"/>
  <c r="H1683" i="1" s="1"/>
  <c r="H1682" i="1"/>
  <c r="C1682" i="1"/>
  <c r="G1682" i="1" s="1"/>
  <c r="H1681" i="1"/>
  <c r="G1681" i="1"/>
  <c r="C1681" i="1"/>
  <c r="C1680" i="1"/>
  <c r="H1680" i="1" s="1"/>
  <c r="C1679" i="1"/>
  <c r="H1679" i="1" s="1"/>
  <c r="H1678" i="1"/>
  <c r="C1678" i="1"/>
  <c r="G1678" i="1" s="1"/>
  <c r="H1677" i="1"/>
  <c r="G1677" i="1"/>
  <c r="C1677" i="1"/>
  <c r="G1676" i="1"/>
  <c r="C1676" i="1"/>
  <c r="H1676" i="1" s="1"/>
  <c r="C1675" i="1"/>
  <c r="H1675" i="1" s="1"/>
  <c r="H1674" i="1"/>
  <c r="C1674" i="1"/>
  <c r="G1674" i="1" s="1"/>
  <c r="H1673" i="1"/>
  <c r="G1673" i="1"/>
  <c r="C1673" i="1"/>
  <c r="G1672" i="1"/>
  <c r="C1672" i="1"/>
  <c r="H1672" i="1" s="1"/>
  <c r="C1671" i="1"/>
  <c r="H1671" i="1" s="1"/>
  <c r="H1670" i="1"/>
  <c r="C1670" i="1"/>
  <c r="G1670" i="1" s="1"/>
  <c r="H1669" i="1"/>
  <c r="G1669" i="1"/>
  <c r="C1669" i="1"/>
  <c r="G1668" i="1"/>
  <c r="C1668" i="1"/>
  <c r="H1668" i="1" s="1"/>
  <c r="C1667" i="1"/>
  <c r="H1667" i="1" s="1"/>
  <c r="H1666" i="1"/>
  <c r="C1666" i="1"/>
  <c r="G1666" i="1" s="1"/>
  <c r="H1665" i="1"/>
  <c r="G1665" i="1"/>
  <c r="C1665" i="1"/>
  <c r="G1664" i="1"/>
  <c r="C1664" i="1"/>
  <c r="H1664" i="1" s="1"/>
  <c r="C1663" i="1"/>
  <c r="H1663" i="1" s="1"/>
  <c r="H1662" i="1"/>
  <c r="C1662" i="1"/>
  <c r="G1662" i="1" s="1"/>
  <c r="H1661" i="1"/>
  <c r="G1661" i="1"/>
  <c r="C1661" i="1"/>
  <c r="G1660" i="1"/>
  <c r="C1660" i="1"/>
  <c r="H1660" i="1" s="1"/>
  <c r="C1659" i="1"/>
  <c r="H1659" i="1" s="1"/>
  <c r="H1658" i="1"/>
  <c r="C1658" i="1"/>
  <c r="G1658" i="1" s="1"/>
  <c r="H1657" i="1"/>
  <c r="G1657" i="1"/>
  <c r="C1657" i="1"/>
  <c r="G1656" i="1"/>
  <c r="C1656" i="1"/>
  <c r="H1656" i="1" s="1"/>
  <c r="C1655" i="1"/>
  <c r="H1655" i="1" s="1"/>
  <c r="H1654" i="1"/>
  <c r="C1654" i="1"/>
  <c r="G1654" i="1" s="1"/>
  <c r="H1653" i="1"/>
  <c r="G1653" i="1"/>
  <c r="C1653" i="1"/>
  <c r="G1652" i="1"/>
  <c r="C1652" i="1"/>
  <c r="H1652" i="1" s="1"/>
  <c r="C1651" i="1"/>
  <c r="H1651" i="1" s="1"/>
  <c r="H1650" i="1"/>
  <c r="C1650" i="1"/>
  <c r="G1650" i="1" s="1"/>
  <c r="H1649" i="1"/>
  <c r="G1649" i="1"/>
  <c r="C1649" i="1"/>
  <c r="G1648" i="1"/>
  <c r="C1648" i="1"/>
  <c r="H1648" i="1" s="1"/>
  <c r="C1647" i="1"/>
  <c r="H1647" i="1" s="1"/>
  <c r="H1646" i="1"/>
  <c r="C1646" i="1"/>
  <c r="G1646" i="1" s="1"/>
  <c r="H1645" i="1"/>
  <c r="G1645" i="1"/>
  <c r="C1645" i="1"/>
  <c r="G1644" i="1"/>
  <c r="C1644" i="1"/>
  <c r="H1644" i="1" s="1"/>
  <c r="C1643" i="1"/>
  <c r="H1643" i="1" s="1"/>
  <c r="H1642" i="1"/>
  <c r="C1642" i="1"/>
  <c r="G1642" i="1" s="1"/>
  <c r="H1641" i="1"/>
  <c r="G1641" i="1"/>
  <c r="C1641" i="1"/>
  <c r="G1640" i="1"/>
  <c r="C1640" i="1"/>
  <c r="H1640" i="1" s="1"/>
  <c r="C1639" i="1"/>
  <c r="H1639" i="1" s="1"/>
  <c r="H1638" i="1"/>
  <c r="C1638" i="1"/>
  <c r="G1638" i="1" s="1"/>
  <c r="H1637" i="1"/>
  <c r="G1637" i="1"/>
  <c r="C1637" i="1"/>
  <c r="G1636" i="1"/>
  <c r="C1636" i="1"/>
  <c r="H1636" i="1" s="1"/>
  <c r="C1635" i="1"/>
  <c r="H1635" i="1" s="1"/>
  <c r="H1634" i="1"/>
  <c r="C1634" i="1"/>
  <c r="G1634" i="1" s="1"/>
  <c r="H1633" i="1"/>
  <c r="G1633" i="1"/>
  <c r="C1633" i="1"/>
  <c r="G1632" i="1"/>
  <c r="C1632" i="1"/>
  <c r="H1632" i="1" s="1"/>
  <c r="C1631" i="1"/>
  <c r="H1631" i="1" s="1"/>
  <c r="H1630" i="1"/>
  <c r="C1630" i="1"/>
  <c r="G1630" i="1" s="1"/>
  <c r="H1629" i="1"/>
  <c r="G1629" i="1"/>
  <c r="C1629" i="1"/>
  <c r="G1628" i="1"/>
  <c r="C1628" i="1"/>
  <c r="H1628" i="1" s="1"/>
  <c r="C1627" i="1"/>
  <c r="H1627" i="1" s="1"/>
  <c r="H1626" i="1"/>
  <c r="C1626" i="1"/>
  <c r="G1626" i="1" s="1"/>
  <c r="H1625" i="1"/>
  <c r="G1625" i="1"/>
  <c r="C1625" i="1"/>
  <c r="G1624" i="1"/>
  <c r="C1624" i="1"/>
  <c r="H1624" i="1" s="1"/>
  <c r="C1623" i="1"/>
  <c r="H1623" i="1" s="1"/>
  <c r="H1622" i="1"/>
  <c r="C1622" i="1"/>
  <c r="G1622" i="1" s="1"/>
  <c r="H1621" i="1"/>
  <c r="G1621" i="1"/>
  <c r="C1621" i="1"/>
  <c r="C1619" i="1"/>
  <c r="H1619" i="1" s="1"/>
  <c r="H1618" i="1"/>
  <c r="C1618" i="1"/>
  <c r="G1618" i="1" s="1"/>
  <c r="C1617" i="1"/>
  <c r="G1617" i="1" s="1"/>
  <c r="G1616" i="1"/>
  <c r="C1616" i="1"/>
  <c r="H1616" i="1" s="1"/>
  <c r="C1615" i="1"/>
  <c r="H1615" i="1" s="1"/>
  <c r="H1614" i="1"/>
  <c r="C1614" i="1"/>
  <c r="G1614" i="1" s="1"/>
  <c r="C1613" i="1"/>
  <c r="G1613" i="1" s="1"/>
  <c r="C1612" i="1"/>
  <c r="H1612" i="1" s="1"/>
  <c r="C1611" i="1"/>
  <c r="H1611" i="1" s="1"/>
  <c r="H1610" i="1"/>
  <c r="C1610" i="1"/>
  <c r="G1610" i="1" s="1"/>
  <c r="C1609" i="1"/>
  <c r="G1609" i="1" s="1"/>
  <c r="G1608" i="1"/>
  <c r="C1608" i="1"/>
  <c r="H1608" i="1" s="1"/>
  <c r="C1607" i="1"/>
  <c r="H1607" i="1" s="1"/>
  <c r="C1606" i="1"/>
  <c r="G1606" i="1" s="1"/>
  <c r="C1605" i="1"/>
  <c r="G1605" i="1" s="1"/>
  <c r="C1604" i="1"/>
  <c r="H1604" i="1" s="1"/>
  <c r="H1602" i="1"/>
  <c r="C1602" i="1"/>
  <c r="G1602" i="1" s="1"/>
  <c r="G1600" i="1"/>
  <c r="C1600" i="1"/>
  <c r="H1600" i="1" s="1"/>
  <c r="C1599" i="1"/>
  <c r="H1599" i="1" s="1"/>
  <c r="H1598" i="1"/>
  <c r="C1598" i="1"/>
  <c r="G1598" i="1" s="1"/>
  <c r="H1597" i="1"/>
  <c r="G1597" i="1"/>
  <c r="C1597" i="1"/>
  <c r="G1596" i="1"/>
  <c r="C1596" i="1"/>
  <c r="H1596" i="1" s="1"/>
  <c r="C1595" i="1"/>
  <c r="H1595" i="1" s="1"/>
  <c r="H1594" i="1"/>
  <c r="C1594" i="1"/>
  <c r="G1594" i="1" s="1"/>
  <c r="C1593" i="1"/>
  <c r="H1593" i="1" s="1"/>
  <c r="C1592" i="1"/>
  <c r="H1592" i="1" s="1"/>
  <c r="C1591" i="1"/>
  <c r="H1591" i="1" s="1"/>
  <c r="C1590" i="1"/>
  <c r="G1590" i="1" s="1"/>
  <c r="H1589" i="1"/>
  <c r="G1589" i="1"/>
  <c r="C1589" i="1"/>
  <c r="G1588" i="1"/>
  <c r="C1588" i="1"/>
  <c r="H1588" i="1" s="1"/>
  <c r="C1587" i="1"/>
  <c r="H1587" i="1" s="1"/>
  <c r="C1586" i="1"/>
  <c r="G1586" i="1" s="1"/>
  <c r="C1585" i="1"/>
  <c r="H1585" i="1" s="1"/>
  <c r="C1584" i="1"/>
  <c r="H1584" i="1" s="1"/>
  <c r="C1583" i="1"/>
  <c r="H1583" i="1" s="1"/>
  <c r="H1581" i="1"/>
  <c r="G1581" i="1"/>
  <c r="C1581" i="1"/>
  <c r="D1580" i="1"/>
  <c r="C1580" i="1"/>
  <c r="H1580" i="1" s="1"/>
  <c r="G1579" i="1"/>
  <c r="D1579" i="1"/>
  <c r="J1579" i="1" s="1"/>
  <c r="C1579" i="1"/>
  <c r="D1578" i="1"/>
  <c r="C1578" i="1"/>
  <c r="H1578" i="1" s="1"/>
  <c r="G1577" i="1"/>
  <c r="D1577" i="1"/>
  <c r="J1577" i="1" s="1"/>
  <c r="C1577" i="1"/>
  <c r="G1576" i="1"/>
  <c r="D1576" i="1"/>
  <c r="H1576" i="1" s="1"/>
  <c r="C1576" i="1"/>
  <c r="D1575" i="1"/>
  <c r="C1575" i="1"/>
  <c r="H1575" i="1" s="1"/>
  <c r="G1574" i="1"/>
  <c r="D1574" i="1"/>
  <c r="J1574" i="1" s="1"/>
  <c r="C1574" i="1"/>
  <c r="D1573" i="1"/>
  <c r="C1573" i="1"/>
  <c r="H1573" i="1" s="1"/>
  <c r="G1572" i="1"/>
  <c r="D1572" i="1"/>
  <c r="J1572" i="1" s="1"/>
  <c r="C1572" i="1"/>
  <c r="G1571" i="1"/>
  <c r="D1571" i="1"/>
  <c r="H1571" i="1" s="1"/>
  <c r="C1571" i="1"/>
  <c r="G1570" i="1"/>
  <c r="D1570" i="1"/>
  <c r="H1570" i="1" s="1"/>
  <c r="C1570" i="1"/>
  <c r="D1569" i="1"/>
  <c r="C1569" i="1"/>
  <c r="H1569" i="1" s="1"/>
  <c r="G1568" i="1"/>
  <c r="D1568" i="1"/>
  <c r="J1568" i="1" s="1"/>
  <c r="C1568" i="1"/>
  <c r="D1567" i="1"/>
  <c r="C1567" i="1"/>
  <c r="H1567" i="1" s="1"/>
  <c r="G1566" i="1"/>
  <c r="D1566" i="1"/>
  <c r="J1566" i="1" s="1"/>
  <c r="C1566" i="1"/>
  <c r="D1565" i="1"/>
  <c r="C1565" i="1"/>
  <c r="H1565" i="1" s="1"/>
  <c r="G1564" i="1"/>
  <c r="D1564" i="1"/>
  <c r="J1564" i="1" s="1"/>
  <c r="C1564" i="1"/>
  <c r="D1563" i="1"/>
  <c r="C1563" i="1"/>
  <c r="H1563" i="1" s="1"/>
  <c r="D1562" i="1"/>
  <c r="C1562" i="1"/>
  <c r="H1562" i="1" s="1"/>
  <c r="G1561" i="1"/>
  <c r="D1561" i="1"/>
  <c r="J1561" i="1" s="1"/>
  <c r="C1561" i="1"/>
  <c r="D1560" i="1"/>
  <c r="C1560" i="1"/>
  <c r="H1560" i="1" s="1"/>
  <c r="G1559" i="1"/>
  <c r="D1559" i="1"/>
  <c r="J1559" i="1" s="1"/>
  <c r="C1559" i="1"/>
  <c r="D1558" i="1"/>
  <c r="C1558" i="1"/>
  <c r="H1558" i="1" s="1"/>
  <c r="G1557" i="1"/>
  <c r="D1557" i="1"/>
  <c r="J1557" i="1" s="1"/>
  <c r="C1557" i="1"/>
  <c r="D1556" i="1"/>
  <c r="C1556" i="1"/>
  <c r="H1556" i="1" s="1"/>
  <c r="D1555" i="1"/>
  <c r="C1555" i="1"/>
  <c r="H1555" i="1" s="1"/>
  <c r="D1554" i="1"/>
  <c r="C1554" i="1"/>
  <c r="H1554" i="1" s="1"/>
  <c r="G1553" i="1"/>
  <c r="D1553" i="1"/>
  <c r="J1553" i="1" s="1"/>
  <c r="C1553" i="1"/>
  <c r="D1552" i="1"/>
  <c r="C1552" i="1"/>
  <c r="H1552" i="1" s="1"/>
  <c r="G1551" i="1"/>
  <c r="D1551" i="1"/>
  <c r="J1551" i="1" s="1"/>
  <c r="C1551" i="1"/>
  <c r="D1550" i="1"/>
  <c r="C1550" i="1"/>
  <c r="H1550" i="1" s="1"/>
  <c r="G1549" i="1"/>
  <c r="D1549" i="1"/>
  <c r="J1549" i="1" s="1"/>
  <c r="C1549" i="1"/>
  <c r="D1548" i="1"/>
  <c r="C1548" i="1"/>
  <c r="H1548" i="1" s="1"/>
  <c r="G1547" i="1"/>
  <c r="D1547" i="1"/>
  <c r="J1547" i="1" s="1"/>
  <c r="C1547" i="1"/>
  <c r="H1546" i="1"/>
  <c r="G1546" i="1"/>
  <c r="D1546" i="1"/>
  <c r="C1546" i="1"/>
  <c r="J1546" i="1" s="1"/>
  <c r="D1545" i="1"/>
  <c r="J1545" i="1" s="1"/>
  <c r="C1545" i="1"/>
  <c r="H1545" i="1" s="1"/>
  <c r="H1544" i="1"/>
  <c r="G1544" i="1"/>
  <c r="I1544" i="1" s="1"/>
  <c r="D1544" i="1"/>
  <c r="C1544" i="1"/>
  <c r="J1544" i="1" s="1"/>
  <c r="D1543" i="1"/>
  <c r="J1543" i="1" s="1"/>
  <c r="C1543" i="1"/>
  <c r="H1543" i="1" s="1"/>
  <c r="H1542" i="1"/>
  <c r="G1542" i="1"/>
  <c r="I1542" i="1" s="1"/>
  <c r="D1542" i="1"/>
  <c r="C1542" i="1"/>
  <c r="J1542" i="1" s="1"/>
  <c r="D1541" i="1"/>
  <c r="J1541" i="1" s="1"/>
  <c r="C1541" i="1"/>
  <c r="H1541" i="1" s="1"/>
  <c r="H1540" i="1"/>
  <c r="G1540" i="1"/>
  <c r="I1540" i="1" s="1"/>
  <c r="D1540" i="1"/>
  <c r="C1540" i="1"/>
  <c r="J1540" i="1" s="1"/>
  <c r="H1539" i="1"/>
  <c r="G1539" i="1"/>
  <c r="D1539" i="1"/>
  <c r="C1539" i="1"/>
  <c r="H1538" i="1"/>
  <c r="G1538" i="1"/>
  <c r="D1538" i="1"/>
  <c r="C1538" i="1"/>
  <c r="C1537" i="1"/>
  <c r="D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D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D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D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D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D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D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G971" i="1"/>
  <c r="D971" i="1"/>
  <c r="H971" i="1" s="1"/>
  <c r="C971" i="1"/>
  <c r="D970" i="1"/>
  <c r="G970" i="1" s="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D899" i="1"/>
  <c r="G899" i="1" s="1"/>
  <c r="C899" i="1"/>
  <c r="D898" i="1"/>
  <c r="G898" i="1" s="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D853" i="1"/>
  <c r="G853" i="1" s="1"/>
  <c r="C853" i="1"/>
  <c r="H852" i="1"/>
  <c r="G852" i="1"/>
  <c r="D852" i="1"/>
  <c r="C852" i="1"/>
  <c r="H851" i="1"/>
  <c r="G851" i="1"/>
  <c r="D851" i="1"/>
  <c r="C851" i="1"/>
  <c r="D850" i="1"/>
  <c r="G850" i="1" s="1"/>
  <c r="C850" i="1"/>
  <c r="H849" i="1"/>
  <c r="G849" i="1"/>
  <c r="D849" i="1"/>
  <c r="C849" i="1"/>
  <c r="D848" i="1"/>
  <c r="G848" i="1" s="1"/>
  <c r="C848" i="1"/>
  <c r="D847" i="1"/>
  <c r="G847" i="1" s="1"/>
  <c r="C847" i="1"/>
  <c r="D846" i="1"/>
  <c r="G846" i="1" s="1"/>
  <c r="C846" i="1"/>
  <c r="H845" i="1"/>
  <c r="G845" i="1"/>
  <c r="D845" i="1"/>
  <c r="C845" i="1"/>
  <c r="H844" i="1"/>
  <c r="G844" i="1"/>
  <c r="D844" i="1"/>
  <c r="C844" i="1"/>
  <c r="H843" i="1"/>
  <c r="G843" i="1"/>
  <c r="D843" i="1"/>
  <c r="C843" i="1"/>
  <c r="H842" i="1"/>
  <c r="G842" i="1"/>
  <c r="D842" i="1"/>
  <c r="C842" i="1"/>
  <c r="D841" i="1"/>
  <c r="G841" i="1" s="1"/>
  <c r="C841" i="1"/>
  <c r="H840" i="1"/>
  <c r="G840" i="1"/>
  <c r="D840" i="1"/>
  <c r="C840" i="1"/>
  <c r="D839" i="1"/>
  <c r="G839" i="1" s="1"/>
  <c r="C839" i="1"/>
  <c r="H838" i="1"/>
  <c r="G838" i="1"/>
  <c r="D838" i="1"/>
  <c r="C838" i="1"/>
  <c r="H837" i="1"/>
  <c r="G837" i="1"/>
  <c r="D837" i="1"/>
  <c r="C837" i="1"/>
  <c r="D836" i="1"/>
  <c r="G836" i="1" s="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G810" i="1"/>
  <c r="D810" i="1"/>
  <c r="H810" i="1" s="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D750" i="1"/>
  <c r="G750" i="1" s="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D735" i="1"/>
  <c r="G735" i="1" s="1"/>
  <c r="C735" i="1"/>
  <c r="D734" i="1"/>
  <c r="G734" i="1" s="1"/>
  <c r="C734" i="1"/>
  <c r="H733" i="1"/>
  <c r="G733" i="1"/>
  <c r="D733" i="1"/>
  <c r="C733" i="1"/>
  <c r="D732" i="1"/>
  <c r="G732" i="1" s="1"/>
  <c r="C732" i="1"/>
  <c r="H731" i="1"/>
  <c r="G731" i="1"/>
  <c r="D731" i="1"/>
  <c r="C731" i="1"/>
  <c r="H730" i="1"/>
  <c r="G730" i="1"/>
  <c r="D730" i="1"/>
  <c r="C730" i="1"/>
  <c r="H729" i="1"/>
  <c r="G729" i="1"/>
  <c r="D729" i="1"/>
  <c r="C729" i="1"/>
  <c r="H728" i="1"/>
  <c r="G728" i="1"/>
  <c r="D728" i="1"/>
  <c r="C728" i="1"/>
  <c r="H727" i="1"/>
  <c r="G727" i="1"/>
  <c r="D727" i="1"/>
  <c r="C727" i="1"/>
  <c r="G726" i="1"/>
  <c r="D726" i="1"/>
  <c r="H726" i="1" s="1"/>
  <c r="C726" i="1"/>
  <c r="D725" i="1"/>
  <c r="G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D704" i="1"/>
  <c r="G704" i="1" s="1"/>
  <c r="C704" i="1"/>
  <c r="H703" i="1"/>
  <c r="G703" i="1"/>
  <c r="D703" i="1"/>
  <c r="C703" i="1"/>
  <c r="H702" i="1"/>
  <c r="G702" i="1"/>
  <c r="D702" i="1"/>
  <c r="C702" i="1"/>
  <c r="H701" i="1"/>
  <c r="G701" i="1"/>
  <c r="D701" i="1"/>
  <c r="C701" i="1"/>
  <c r="H700" i="1"/>
  <c r="G700" i="1"/>
  <c r="D700" i="1"/>
  <c r="C700" i="1"/>
  <c r="D699" i="1"/>
  <c r="H699" i="1" s="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D671" i="1"/>
  <c r="G671" i="1" s="1"/>
  <c r="C671" i="1"/>
  <c r="H670" i="1"/>
  <c r="G670" i="1"/>
  <c r="D670" i="1"/>
  <c r="C670" i="1"/>
  <c r="H669" i="1"/>
  <c r="G669" i="1"/>
  <c r="D669" i="1"/>
  <c r="C669" i="1"/>
  <c r="H668" i="1"/>
  <c r="G668" i="1"/>
  <c r="D668" i="1"/>
  <c r="C668" i="1"/>
  <c r="D667" i="1"/>
  <c r="G667" i="1" s="1"/>
  <c r="C667" i="1"/>
  <c r="D666" i="1"/>
  <c r="G666" i="1" s="1"/>
  <c r="C666" i="1"/>
  <c r="H665" i="1"/>
  <c r="G665" i="1"/>
  <c r="D665" i="1"/>
  <c r="C665" i="1"/>
  <c r="H664" i="1"/>
  <c r="G664" i="1"/>
  <c r="D664" i="1"/>
  <c r="C664" i="1"/>
  <c r="G663" i="1"/>
  <c r="D663" i="1"/>
  <c r="H663" i="1" s="1"/>
  <c r="C663" i="1"/>
  <c r="D662" i="1"/>
  <c r="G662" i="1" s="1"/>
  <c r="C662" i="1"/>
  <c r="H661" i="1"/>
  <c r="G661" i="1"/>
  <c r="D661" i="1"/>
  <c r="C661" i="1"/>
  <c r="D660" i="1"/>
  <c r="G660" i="1" s="1"/>
  <c r="C660" i="1"/>
  <c r="H659" i="1"/>
  <c r="G659" i="1"/>
  <c r="D659" i="1"/>
  <c r="C659" i="1"/>
  <c r="H658" i="1"/>
  <c r="G658" i="1"/>
  <c r="D658" i="1"/>
  <c r="C658" i="1"/>
  <c r="G657" i="1"/>
  <c r="D657" i="1"/>
  <c r="H657" i="1" s="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D650" i="1"/>
  <c r="H650" i="1" s="1"/>
  <c r="C650" i="1"/>
  <c r="D649" i="1"/>
  <c r="G649" i="1" s="1"/>
  <c r="C649" i="1"/>
  <c r="D648" i="1"/>
  <c r="H648" i="1" s="1"/>
  <c r="C648" i="1"/>
  <c r="D647" i="1"/>
  <c r="H647" i="1" s="1"/>
  <c r="C647" i="1"/>
  <c r="D646" i="1"/>
  <c r="G646" i="1" s="1"/>
  <c r="C646" i="1"/>
  <c r="D645" i="1"/>
  <c r="G645" i="1" s="1"/>
  <c r="C645" i="1"/>
  <c r="C641"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D616" i="1"/>
  <c r="G616" i="1" s="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C591" i="1"/>
  <c r="H590" i="1"/>
  <c r="G590" i="1"/>
  <c r="D590" i="1"/>
  <c r="C590" i="1"/>
  <c r="D589" i="1"/>
  <c r="G589" i="1" s="1"/>
  <c r="C589" i="1"/>
  <c r="D588" i="1"/>
  <c r="G588" i="1" s="1"/>
  <c r="C588" i="1"/>
  <c r="H587" i="1"/>
  <c r="G587" i="1"/>
  <c r="D587" i="1"/>
  <c r="C587" i="1"/>
  <c r="H586" i="1"/>
  <c r="G586" i="1"/>
  <c r="D586" i="1"/>
  <c r="C586" i="1"/>
  <c r="H585" i="1"/>
  <c r="G585" i="1"/>
  <c r="D585" i="1"/>
  <c r="C585" i="1"/>
  <c r="D584" i="1"/>
  <c r="G584" i="1" s="1"/>
  <c r="C584" i="1"/>
  <c r="D583" i="1"/>
  <c r="G583" i="1" s="1"/>
  <c r="C583" i="1"/>
  <c r="H582" i="1"/>
  <c r="G582" i="1"/>
  <c r="D582" i="1"/>
  <c r="C582" i="1"/>
  <c r="H581" i="1"/>
  <c r="G581" i="1"/>
  <c r="D581" i="1"/>
  <c r="C581" i="1"/>
  <c r="H580" i="1"/>
  <c r="G580" i="1"/>
  <c r="D580" i="1"/>
  <c r="C580" i="1"/>
  <c r="H579" i="1"/>
  <c r="G579" i="1"/>
  <c r="D579" i="1"/>
  <c r="C579"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D492" i="1"/>
  <c r="H492" i="1" s="1"/>
  <c r="C492" i="1"/>
  <c r="D491" i="1"/>
  <c r="H491" i="1" s="1"/>
  <c r="C491" i="1"/>
  <c r="H490" i="1"/>
  <c r="G490" i="1"/>
  <c r="D490" i="1"/>
  <c r="C490" i="1"/>
  <c r="H489" i="1"/>
  <c r="G489" i="1"/>
  <c r="D489" i="1"/>
  <c r="C489" i="1"/>
  <c r="H488" i="1"/>
  <c r="G488" i="1"/>
  <c r="D488" i="1"/>
  <c r="C488" i="1"/>
  <c r="H487" i="1"/>
  <c r="G487" i="1"/>
  <c r="D487" i="1"/>
  <c r="C487" i="1"/>
  <c r="H486" i="1"/>
  <c r="G486" i="1"/>
  <c r="D486" i="1"/>
  <c r="C486" i="1"/>
  <c r="D485" i="1"/>
  <c r="H485" i="1" s="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C424" i="1"/>
  <c r="G423" i="1"/>
  <c r="D423" i="1"/>
  <c r="H423" i="1" s="1"/>
  <c r="C423"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D408" i="1"/>
  <c r="H408" i="1" s="1"/>
  <c r="C408" i="1"/>
  <c r="D407" i="1"/>
  <c r="H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D400" i="1"/>
  <c r="H400" i="1" s="1"/>
  <c r="C400" i="1"/>
  <c r="H399" i="1"/>
  <c r="G399" i="1"/>
  <c r="D399" i="1"/>
  <c r="C399" i="1"/>
  <c r="D398" i="1"/>
  <c r="H398" i="1" s="1"/>
  <c r="C398" i="1"/>
  <c r="H397" i="1"/>
  <c r="G397" i="1"/>
  <c r="D397" i="1"/>
  <c r="C397" i="1"/>
  <c r="D396" i="1"/>
  <c r="H396" i="1" s="1"/>
  <c r="C396" i="1"/>
  <c r="H395" i="1"/>
  <c r="G395" i="1"/>
  <c r="D395" i="1"/>
  <c r="C395" i="1"/>
  <c r="D394" i="1"/>
  <c r="H394" i="1" s="1"/>
  <c r="C394" i="1"/>
  <c r="D393" i="1"/>
  <c r="H393" i="1" s="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D384" i="1"/>
  <c r="H384" i="1" s="1"/>
  <c r="C384" i="1"/>
  <c r="D383" i="1"/>
  <c r="H383" i="1" s="1"/>
  <c r="C383" i="1"/>
  <c r="H382" i="1"/>
  <c r="G382" i="1"/>
  <c r="D382" i="1"/>
  <c r="C382" i="1"/>
  <c r="D381" i="1"/>
  <c r="H381" i="1" s="1"/>
  <c r="C381" i="1"/>
  <c r="H380" i="1"/>
  <c r="G380" i="1"/>
  <c r="D380" i="1"/>
  <c r="C380" i="1"/>
  <c r="H379" i="1"/>
  <c r="G379" i="1"/>
  <c r="D379" i="1"/>
  <c r="C379" i="1"/>
  <c r="H378" i="1"/>
  <c r="G378" i="1"/>
  <c r="D378" i="1"/>
  <c r="C378" i="1"/>
  <c r="D377" i="1"/>
  <c r="H377" i="1" s="1"/>
  <c r="C377" i="1"/>
  <c r="H376" i="1"/>
  <c r="G376" i="1"/>
  <c r="D376" i="1"/>
  <c r="C376" i="1"/>
  <c r="H375" i="1"/>
  <c r="G375" i="1"/>
  <c r="D375" i="1"/>
  <c r="C375" i="1"/>
  <c r="H374" i="1"/>
  <c r="D374" i="1"/>
  <c r="G374" i="1" s="1"/>
  <c r="C374" i="1"/>
  <c r="G373" i="1"/>
  <c r="D373" i="1"/>
  <c r="H373" i="1" s="1"/>
  <c r="C373" i="1"/>
  <c r="H372" i="1"/>
  <c r="D372" i="1"/>
  <c r="G372" i="1" s="1"/>
  <c r="C372" i="1"/>
  <c r="D371" i="1"/>
  <c r="H371" i="1" s="1"/>
  <c r="C371" i="1"/>
  <c r="D370" i="1"/>
  <c r="H370" i="1" s="1"/>
  <c r="C370"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H358" i="1" s="1"/>
  <c r="C358" i="1"/>
  <c r="D357" i="1"/>
  <c r="H357" i="1" s="1"/>
  <c r="C357" i="1"/>
  <c r="D356" i="1"/>
  <c r="H356" i="1" s="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D319" i="1"/>
  <c r="G319" i="1" s="1"/>
  <c r="C319" i="1"/>
  <c r="D318" i="1"/>
  <c r="G318" i="1" s="1"/>
  <c r="C318" i="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D308" i="1"/>
  <c r="H308" i="1" s="1"/>
  <c r="C308" i="1"/>
  <c r="H307" i="1"/>
  <c r="G307" i="1"/>
  <c r="D307" i="1"/>
  <c r="C307" i="1"/>
  <c r="H306" i="1"/>
  <c r="G306" i="1"/>
  <c r="D306" i="1"/>
  <c r="C306" i="1"/>
  <c r="H305" i="1"/>
  <c r="G305" i="1"/>
  <c r="D305" i="1"/>
  <c r="C305" i="1"/>
  <c r="C304" i="1"/>
  <c r="H302" i="1"/>
  <c r="G302" i="1"/>
  <c r="D302" i="1"/>
  <c r="C302" i="1"/>
  <c r="H301" i="1"/>
  <c r="G301" i="1"/>
  <c r="D301" i="1"/>
  <c r="C301" i="1"/>
  <c r="H300" i="1"/>
  <c r="G300" i="1"/>
  <c r="D300" i="1"/>
  <c r="C300" i="1"/>
  <c r="D299" i="1"/>
  <c r="H299" i="1" s="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D286" i="1"/>
  <c r="H286" i="1" s="1"/>
  <c r="C286" i="1"/>
  <c r="G285" i="1"/>
  <c r="D285" i="1"/>
  <c r="H285" i="1" s="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D276" i="1"/>
  <c r="H276" i="1" s="1"/>
  <c r="C276" i="1"/>
  <c r="D275" i="1"/>
  <c r="H275" i="1" s="1"/>
  <c r="C275" i="1"/>
  <c r="D274" i="1"/>
  <c r="H274" i="1" s="1"/>
  <c r="C274" i="1"/>
  <c r="H273" i="1"/>
  <c r="G273" i="1"/>
  <c r="D273" i="1"/>
  <c r="C273" i="1"/>
  <c r="H272" i="1"/>
  <c r="G272" i="1"/>
  <c r="D272" i="1"/>
  <c r="C272" i="1"/>
  <c r="D271" i="1"/>
  <c r="H271" i="1" s="1"/>
  <c r="C271" i="1"/>
  <c r="H270" i="1"/>
  <c r="G270" i="1"/>
  <c r="D270"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D251" i="1"/>
  <c r="G251" i="1" s="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D197" i="1"/>
  <c r="H197" i="1" s="1"/>
  <c r="C197" i="1"/>
  <c r="H196" i="1"/>
  <c r="G196" i="1"/>
  <c r="D196" i="1"/>
  <c r="C196" i="1"/>
  <c r="H195" i="1"/>
  <c r="G195" i="1"/>
  <c r="D195" i="1"/>
  <c r="C195" i="1"/>
  <c r="H194" i="1"/>
  <c r="G194" i="1"/>
  <c r="D194" i="1"/>
  <c r="C194" i="1"/>
  <c r="D193" i="1"/>
  <c r="H193" i="1" s="1"/>
  <c r="C193" i="1"/>
  <c r="H192" i="1"/>
  <c r="G192" i="1"/>
  <c r="D192" i="1"/>
  <c r="C192" i="1"/>
  <c r="D191" i="1"/>
  <c r="H191" i="1" s="1"/>
  <c r="C191" i="1"/>
  <c r="H190"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G181" i="1"/>
  <c r="D181" i="1"/>
  <c r="H181" i="1" s="1"/>
  <c r="C181" i="1"/>
  <c r="H180" i="1"/>
  <c r="G180" i="1"/>
  <c r="D180" i="1"/>
  <c r="C180" i="1"/>
  <c r="H179" i="1"/>
  <c r="G179" i="1"/>
  <c r="D179" i="1"/>
  <c r="C179" i="1"/>
  <c r="D178" i="1"/>
  <c r="H178" i="1" s="1"/>
  <c r="C178" i="1"/>
  <c r="D177" i="1"/>
  <c r="H177" i="1" s="1"/>
  <c r="C177" i="1"/>
  <c r="D176" i="1"/>
  <c r="H176" i="1" s="1"/>
  <c r="C176" i="1"/>
  <c r="D175" i="1"/>
  <c r="H175" i="1" s="1"/>
  <c r="C175" i="1"/>
  <c r="D174" i="1"/>
  <c r="H174" i="1" s="1"/>
  <c r="C174" i="1"/>
  <c r="D173" i="1"/>
  <c r="H173" i="1" s="1"/>
  <c r="C173" i="1"/>
  <c r="H172" i="1"/>
  <c r="G172" i="1"/>
  <c r="D172" i="1"/>
  <c r="C172" i="1"/>
  <c r="D171" i="1"/>
  <c r="H171" i="1" s="1"/>
  <c r="C171" i="1"/>
  <c r="D170" i="1"/>
  <c r="H170" i="1" s="1"/>
  <c r="C170" i="1"/>
  <c r="D169" i="1"/>
  <c r="H169" i="1" s="1"/>
  <c r="C169" i="1"/>
  <c r="H168" i="1"/>
  <c r="G168" i="1"/>
  <c r="D168" i="1"/>
  <c r="C168" i="1"/>
  <c r="D167" i="1"/>
  <c r="G167" i="1" s="1"/>
  <c r="C167" i="1"/>
  <c r="D166" i="1"/>
  <c r="G166" i="1" s="1"/>
  <c r="C166" i="1"/>
  <c r="H165" i="1"/>
  <c r="G165" i="1"/>
  <c r="D165" i="1"/>
  <c r="C165" i="1"/>
  <c r="D164" i="1"/>
  <c r="H164" i="1" s="1"/>
  <c r="C164" i="1"/>
  <c r="H163" i="1"/>
  <c r="G163" i="1"/>
  <c r="D163" i="1"/>
  <c r="C163" i="1"/>
  <c r="D162" i="1"/>
  <c r="H162" i="1" s="1"/>
  <c r="C162" i="1"/>
  <c r="D161" i="1"/>
  <c r="H161" i="1" s="1"/>
  <c r="C161" i="1"/>
  <c r="C160" i="1"/>
  <c r="D159" i="1"/>
  <c r="H159" i="1" s="1"/>
  <c r="C159" i="1"/>
  <c r="D158" i="1"/>
  <c r="H158" i="1" s="1"/>
  <c r="C158" i="1"/>
  <c r="D157" i="1"/>
  <c r="G157" i="1" s="1"/>
  <c r="C157" i="1"/>
  <c r="D156" i="1"/>
  <c r="G156" i="1" s="1"/>
  <c r="C156" i="1"/>
  <c r="H155" i="1"/>
  <c r="G155" i="1"/>
  <c r="D155" i="1"/>
  <c r="C155" i="1"/>
  <c r="H154" i="1"/>
  <c r="G154" i="1"/>
  <c r="D154" i="1"/>
  <c r="C154" i="1"/>
  <c r="H153" i="1"/>
  <c r="G153" i="1"/>
  <c r="D153" i="1"/>
  <c r="C153" i="1"/>
  <c r="H152" i="1"/>
  <c r="G152" i="1"/>
  <c r="D152" i="1"/>
  <c r="C152" i="1"/>
  <c r="D151" i="1"/>
  <c r="H151" i="1" s="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D126" i="1"/>
  <c r="H126" i="1" s="1"/>
  <c r="C126" i="1"/>
  <c r="G125" i="1"/>
  <c r="D125" i="1"/>
  <c r="H125" i="1" s="1"/>
  <c r="C125" i="1"/>
  <c r="D124" i="1"/>
  <c r="H124" i="1" s="1"/>
  <c r="C124" i="1"/>
  <c r="H123" i="1"/>
  <c r="G123" i="1"/>
  <c r="D123" i="1"/>
  <c r="C123" i="1"/>
  <c r="D122" i="1"/>
  <c r="H122" i="1" s="1"/>
  <c r="C122" i="1"/>
  <c r="D121" i="1"/>
  <c r="H121" i="1" s="1"/>
  <c r="C121" i="1"/>
  <c r="H120" i="1"/>
  <c r="G120" i="1"/>
  <c r="D120" i="1"/>
  <c r="C120" i="1"/>
  <c r="D119" i="1"/>
  <c r="H119" i="1" s="1"/>
  <c r="C119" i="1"/>
  <c r="D118" i="1"/>
  <c r="H118" i="1" s="1"/>
  <c r="C118" i="1"/>
  <c r="H117" i="1"/>
  <c r="G117" i="1"/>
  <c r="D117" i="1"/>
  <c r="C117" i="1"/>
  <c r="H116" i="1"/>
  <c r="D116" i="1"/>
  <c r="G116" i="1" s="1"/>
  <c r="C116" i="1"/>
  <c r="H115" i="1"/>
  <c r="G115" i="1"/>
  <c r="D115" i="1"/>
  <c r="C115" i="1"/>
  <c r="H114" i="1"/>
  <c r="G114" i="1"/>
  <c r="D114" i="1"/>
  <c r="C114" i="1"/>
  <c r="G113" i="1"/>
  <c r="D113" i="1"/>
  <c r="H113" i="1" s="1"/>
  <c r="C113" i="1"/>
  <c r="H112" i="1"/>
  <c r="G112" i="1"/>
  <c r="D112" i="1"/>
  <c r="C112" i="1"/>
  <c r="D111" i="1"/>
  <c r="H111" i="1" s="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H93" i="1" s="1"/>
  <c r="C93" i="1"/>
  <c r="H92" i="1"/>
  <c r="G92" i="1"/>
  <c r="D92" i="1"/>
  <c r="C92" i="1"/>
  <c r="D91" i="1"/>
  <c r="H91" i="1" s="1"/>
  <c r="C91" i="1"/>
  <c r="G90" i="1"/>
  <c r="D90" i="1"/>
  <c r="H90" i="1" s="1"/>
  <c r="C90" i="1"/>
  <c r="D89" i="1"/>
  <c r="G89" i="1" s="1"/>
  <c r="C89" i="1"/>
  <c r="D88" i="1"/>
  <c r="G88" i="1" s="1"/>
  <c r="C88" i="1"/>
  <c r="D87" i="1"/>
  <c r="G87" i="1" s="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D63" i="1"/>
  <c r="H63" i="1" s="1"/>
  <c r="C63" i="1"/>
  <c r="H62" i="1"/>
  <c r="G62" i="1"/>
  <c r="D62" i="1"/>
  <c r="C62" i="1"/>
  <c r="H61" i="1"/>
  <c r="G61" i="1"/>
  <c r="D61" i="1"/>
  <c r="C61" i="1"/>
  <c r="D60" i="1"/>
  <c r="H60" i="1" s="1"/>
  <c r="C60" i="1"/>
  <c r="H59" i="1"/>
  <c r="G59" i="1"/>
  <c r="D59" i="1"/>
  <c r="C59" i="1"/>
  <c r="H58" i="1"/>
  <c r="G58" i="1"/>
  <c r="D58" i="1"/>
  <c r="C58" i="1"/>
  <c r="H57" i="1"/>
  <c r="G57" i="1"/>
  <c r="D57" i="1"/>
  <c r="C57" i="1"/>
  <c r="H56" i="1"/>
  <c r="G56" i="1"/>
  <c r="D56" i="1"/>
  <c r="C56" i="1"/>
  <c r="H55" i="1"/>
  <c r="G55" i="1"/>
  <c r="D55" i="1"/>
  <c r="C55" i="1"/>
  <c r="H54" i="1"/>
  <c r="G54" i="1"/>
  <c r="D54" i="1"/>
  <c r="C54" i="1"/>
  <c r="D53" i="1"/>
  <c r="H53" i="1" s="1"/>
  <c r="C53" i="1"/>
  <c r="H52" i="1"/>
  <c r="G52" i="1"/>
  <c r="D52" i="1"/>
  <c r="C52" i="1"/>
  <c r="H51" i="1"/>
  <c r="G51" i="1"/>
  <c r="D51" i="1"/>
  <c r="C51" i="1"/>
  <c r="D50" i="1"/>
  <c r="H50" i="1" s="1"/>
  <c r="C50" i="1"/>
  <c r="H49" i="1"/>
  <c r="D49" i="1"/>
  <c r="G49" i="1" s="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D27" i="1"/>
  <c r="H27" i="1" s="1"/>
  <c r="C27" i="1"/>
  <c r="H26" i="1"/>
  <c r="G26" i="1"/>
  <c r="D26" i="1"/>
  <c r="C26" i="1"/>
  <c r="D25" i="1"/>
  <c r="H25" i="1" s="1"/>
  <c r="C25" i="1"/>
  <c r="H24" i="1"/>
  <c r="G24" i="1"/>
  <c r="D24" i="1"/>
  <c r="C24" i="1"/>
  <c r="D23" i="1"/>
  <c r="H23" i="1" s="1"/>
  <c r="C23" i="1"/>
  <c r="H22" i="1"/>
  <c r="G22" i="1"/>
  <c r="D22" i="1"/>
  <c r="C22" i="1"/>
  <c r="H21" i="1"/>
  <c r="G21" i="1"/>
  <c r="D21" i="1"/>
  <c r="C21" i="1"/>
  <c r="H20" i="1"/>
  <c r="G20" i="1"/>
  <c r="D20" i="1"/>
  <c r="C20" i="1"/>
  <c r="D19" i="1"/>
  <c r="H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D7" i="1"/>
  <c r="G7" i="1" s="1"/>
  <c r="C7" i="1"/>
  <c r="H6" i="1"/>
  <c r="G6" i="1"/>
  <c r="D6" i="1"/>
  <c r="C6" i="1"/>
  <c r="G5" i="1"/>
  <c r="D5" i="1"/>
  <c r="H5" i="1" s="1"/>
  <c r="C5" i="1"/>
  <c r="D4" i="1"/>
  <c r="G4" i="1" s="1"/>
  <c r="C4" i="1"/>
  <c r="G1680" i="1" l="1"/>
  <c r="H1613" i="1"/>
  <c r="H1617" i="1"/>
  <c r="D25" i="8"/>
  <c r="C1601" i="1" s="1"/>
  <c r="H1601" i="1" s="1"/>
  <c r="G1612" i="1"/>
  <c r="H1609" i="1"/>
  <c r="C1603" i="1"/>
  <c r="H1603" i="1" s="1"/>
  <c r="H1606" i="1"/>
  <c r="H1605" i="1"/>
  <c r="G1601" i="1"/>
  <c r="G1604" i="1"/>
  <c r="G1593" i="1"/>
  <c r="G1592" i="1"/>
  <c r="H1590" i="1"/>
  <c r="H1586" i="1"/>
  <c r="G1584" i="1"/>
  <c r="D44" i="8"/>
  <c r="G343" i="9" s="1"/>
  <c r="E343" i="9" s="1"/>
  <c r="B343" i="9" s="1"/>
  <c r="C1582" i="1"/>
  <c r="G1585" i="1"/>
  <c r="G699" i="1"/>
  <c r="G648" i="1"/>
  <c r="G647" i="1"/>
  <c r="G636" i="1"/>
  <c r="G635" i="1"/>
  <c r="G299" i="1"/>
  <c r="D422" i="1"/>
  <c r="E647" i="4"/>
  <c r="D641" i="1" s="1"/>
  <c r="F427" i="4"/>
  <c r="G650" i="1"/>
  <c r="E325" i="9"/>
  <c r="B325" i="9" s="1"/>
  <c r="E323" i="9"/>
  <c r="B323" i="9" s="1"/>
  <c r="E328" i="9"/>
  <c r="B328" i="9" s="1"/>
  <c r="E319" i="9"/>
  <c r="B319" i="9" s="1"/>
  <c r="H970" i="1"/>
  <c r="H899" i="1"/>
  <c r="H898" i="1"/>
  <c r="H853" i="1"/>
  <c r="H850" i="1"/>
  <c r="H848" i="1"/>
  <c r="H847" i="1"/>
  <c r="H846" i="1"/>
  <c r="H841" i="1"/>
  <c r="H839" i="1"/>
  <c r="H836" i="1"/>
  <c r="H750" i="1"/>
  <c r="H735" i="1"/>
  <c r="H734" i="1"/>
  <c r="H732" i="1"/>
  <c r="H725" i="1"/>
  <c r="H704" i="1"/>
  <c r="H671" i="1"/>
  <c r="H667" i="1"/>
  <c r="H666" i="1"/>
  <c r="H662" i="1"/>
  <c r="H660" i="1"/>
  <c r="H646" i="1"/>
  <c r="H649" i="1"/>
  <c r="F656" i="4"/>
  <c r="H645" i="1"/>
  <c r="E155" i="9"/>
  <c r="B155" i="9" s="1"/>
  <c r="F283" i="9"/>
  <c r="B283" i="9" s="1"/>
  <c r="E597" i="4"/>
  <c r="D591" i="1" s="1"/>
  <c r="H588" i="1"/>
  <c r="H589" i="1"/>
  <c r="H583" i="1"/>
  <c r="H584" i="1"/>
  <c r="E584" i="4"/>
  <c r="D578" i="1" s="1"/>
  <c r="E111" i="9"/>
  <c r="B111" i="9" s="1"/>
  <c r="G485" i="1"/>
  <c r="G491" i="1"/>
  <c r="G492" i="1"/>
  <c r="G407" i="1"/>
  <c r="G408" i="1"/>
  <c r="G400" i="1"/>
  <c r="G396" i="1"/>
  <c r="G398" i="1"/>
  <c r="G393" i="1"/>
  <c r="G394" i="1"/>
  <c r="G383" i="1"/>
  <c r="G384" i="1"/>
  <c r="G381" i="1"/>
  <c r="G377" i="1"/>
  <c r="F379" i="4"/>
  <c r="G371" i="1"/>
  <c r="G369" i="1"/>
  <c r="G370" i="1"/>
  <c r="E373" i="4"/>
  <c r="D368" i="1" s="1"/>
  <c r="G356" i="1"/>
  <c r="G357" i="1"/>
  <c r="G358" i="1"/>
  <c r="H317" i="1"/>
  <c r="H318" i="1"/>
  <c r="E321" i="4"/>
  <c r="D316" i="1" s="1"/>
  <c r="G308" i="1"/>
  <c r="E309" i="4"/>
  <c r="G286" i="1"/>
  <c r="G276" i="1"/>
  <c r="G274" i="1"/>
  <c r="G275" i="1"/>
  <c r="G271" i="1"/>
  <c r="F247" i="9"/>
  <c r="B247" i="9" s="1"/>
  <c r="E83" i="9"/>
  <c r="B83" i="9" s="1"/>
  <c r="E273" i="4"/>
  <c r="D269" i="1" s="1"/>
  <c r="H258" i="1"/>
  <c r="G258" i="1"/>
  <c r="F269" i="4"/>
  <c r="F262" i="4"/>
  <c r="H251" i="1"/>
  <c r="E68" i="9"/>
  <c r="B68" i="9" s="1"/>
  <c r="E67" i="9"/>
  <c r="B67" i="9" s="1"/>
  <c r="F246" i="9"/>
  <c r="B246" i="9" s="1"/>
  <c r="G212" i="1"/>
  <c r="G213" i="1"/>
  <c r="E202" i="4"/>
  <c r="D198" i="1" s="1"/>
  <c r="E63" i="9"/>
  <c r="B63" i="9" s="1"/>
  <c r="F208" i="4"/>
  <c r="G197" i="1"/>
  <c r="E57" i="9"/>
  <c r="B57" i="9" s="1"/>
  <c r="F244" i="9"/>
  <c r="B244" i="9" s="1"/>
  <c r="E56" i="9"/>
  <c r="B56" i="9" s="1"/>
  <c r="F243" i="9"/>
  <c r="B243" i="9" s="1"/>
  <c r="G193" i="1"/>
  <c r="F242" i="9"/>
  <c r="B242" i="9" s="1"/>
  <c r="E55" i="9"/>
  <c r="B55" i="9" s="1"/>
  <c r="G191" i="1"/>
  <c r="F194" i="4"/>
  <c r="B241" i="9"/>
  <c r="F240" i="9"/>
  <c r="B240" i="9" s="1"/>
  <c r="E53" i="9"/>
  <c r="B53" i="9" s="1"/>
  <c r="E52" i="9"/>
  <c r="B52" i="9" s="1"/>
  <c r="F239" i="9"/>
  <c r="B239" i="9" s="1"/>
  <c r="F238" i="9"/>
  <c r="B238" i="9" s="1"/>
  <c r="G178" i="1"/>
  <c r="G177" i="1"/>
  <c r="G176" i="1"/>
  <c r="G174" i="1"/>
  <c r="G175" i="1"/>
  <c r="F178" i="4"/>
  <c r="G173" i="1"/>
  <c r="G171" i="1"/>
  <c r="G170" i="1"/>
  <c r="G169" i="1"/>
  <c r="H166" i="1"/>
  <c r="H167" i="1"/>
  <c r="E164" i="4"/>
  <c r="D160" i="1" s="1"/>
  <c r="H160" i="1" s="1"/>
  <c r="G164" i="1"/>
  <c r="E49" i="9"/>
  <c r="B49" i="9" s="1"/>
  <c r="G161" i="1"/>
  <c r="G162" i="1"/>
  <c r="G159" i="1"/>
  <c r="G158" i="1"/>
  <c r="H156" i="1"/>
  <c r="H157" i="1"/>
  <c r="E153" i="4"/>
  <c r="E48" i="9"/>
  <c r="B48" i="9" s="1"/>
  <c r="B237" i="9"/>
  <c r="G150" i="1"/>
  <c r="G151" i="1"/>
  <c r="G126" i="1"/>
  <c r="G121" i="1"/>
  <c r="G122" i="1"/>
  <c r="G124" i="1"/>
  <c r="G119" i="1"/>
  <c r="G118" i="1"/>
  <c r="E106" i="4"/>
  <c r="D102" i="1" s="1"/>
  <c r="G102" i="1" s="1"/>
  <c r="F120" i="4"/>
  <c r="G108" i="1"/>
  <c r="G111" i="1"/>
  <c r="F112" i="4"/>
  <c r="G93" i="1"/>
  <c r="G91" i="1"/>
  <c r="B233" i="9"/>
  <c r="H89" i="1"/>
  <c r="E41" i="9"/>
  <c r="B41" i="9" s="1"/>
  <c r="F232" i="9"/>
  <c r="B232" i="9" s="1"/>
  <c r="H87" i="1"/>
  <c r="H88" i="1"/>
  <c r="E82" i="4"/>
  <c r="D78" i="1" s="1"/>
  <c r="H78" i="1" s="1"/>
  <c r="F91" i="4"/>
  <c r="G60" i="1"/>
  <c r="G63" i="1"/>
  <c r="E32" i="9"/>
  <c r="B32" i="9" s="1"/>
  <c r="G53" i="1"/>
  <c r="G50" i="1"/>
  <c r="E29" i="9"/>
  <c r="B29" i="9" s="1"/>
  <c r="G25" i="1"/>
  <c r="G27" i="1"/>
  <c r="F29" i="4"/>
  <c r="G23" i="1"/>
  <c r="E28" i="9"/>
  <c r="B28" i="9" s="1"/>
  <c r="G19" i="1"/>
  <c r="E7" i="4"/>
  <c r="F7" i="4" s="1"/>
  <c r="F230" i="9"/>
  <c r="B230" i="9" s="1"/>
  <c r="F23" i="4"/>
  <c r="E27" i="9"/>
  <c r="B27" i="9" s="1"/>
  <c r="B229" i="9"/>
  <c r="H4" i="1"/>
  <c r="F8" i="4"/>
  <c r="E31" i="9"/>
  <c r="B31" i="9" s="1"/>
  <c r="E307" i="9"/>
  <c r="B307" i="9" s="1"/>
  <c r="E311" i="9"/>
  <c r="B311" i="9" s="1"/>
  <c r="F236" i="9"/>
  <c r="B236" i="9" s="1"/>
  <c r="E310" i="9"/>
  <c r="B310" i="9" s="1"/>
  <c r="E326" i="9"/>
  <c r="B326" i="9" s="1"/>
  <c r="I1557" i="1"/>
  <c r="F49" i="4"/>
  <c r="C45" i="1"/>
  <c r="I1549" i="1"/>
  <c r="D6" i="4"/>
  <c r="C3" i="1"/>
  <c r="I1551" i="1"/>
  <c r="I1553" i="1"/>
  <c r="E430" i="4"/>
  <c r="F491" i="4"/>
  <c r="G1541" i="1"/>
  <c r="I1541" i="1" s="1"/>
  <c r="G1543" i="1"/>
  <c r="I1543" i="1" s="1"/>
  <c r="G1545" i="1"/>
  <c r="I1545" i="1" s="1"/>
  <c r="H1547" i="1"/>
  <c r="I1547" i="1" s="1"/>
  <c r="J1548" i="1"/>
  <c r="H1549" i="1"/>
  <c r="J1550" i="1"/>
  <c r="H1551" i="1"/>
  <c r="J1552" i="1"/>
  <c r="H1553" i="1"/>
  <c r="J1556" i="1"/>
  <c r="H1557" i="1"/>
  <c r="J1558" i="1"/>
  <c r="H1559" i="1"/>
  <c r="I1559" i="1" s="1"/>
  <c r="J1560" i="1"/>
  <c r="H1561" i="1"/>
  <c r="I1561" i="1" s="1"/>
  <c r="J1563" i="1"/>
  <c r="H1564" i="1"/>
  <c r="I1564" i="1" s="1"/>
  <c r="J1565" i="1"/>
  <c r="H1566" i="1"/>
  <c r="I1566" i="1" s="1"/>
  <c r="J1567" i="1"/>
  <c r="H1568" i="1"/>
  <c r="I1568" i="1" s="1"/>
  <c r="J1569" i="1"/>
  <c r="H1572" i="1"/>
  <c r="I1572" i="1" s="1"/>
  <c r="J1573" i="1"/>
  <c r="H1574" i="1"/>
  <c r="I1574" i="1" s="1"/>
  <c r="J1575" i="1"/>
  <c r="H1577" i="1"/>
  <c r="I1577" i="1" s="1"/>
  <c r="J1578" i="1"/>
  <c r="H1579" i="1"/>
  <c r="I1579" i="1" s="1"/>
  <c r="J1580" i="1"/>
  <c r="G1583" i="1"/>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D152" i="4"/>
  <c r="F309" i="4"/>
  <c r="D308" i="4"/>
  <c r="F361" i="4"/>
  <c r="D360" i="4"/>
  <c r="G1548" i="1"/>
  <c r="I1548" i="1" s="1"/>
  <c r="G1550" i="1"/>
  <c r="I1550" i="1" s="1"/>
  <c r="G1552" i="1"/>
  <c r="I1552" i="1" s="1"/>
  <c r="G1554" i="1"/>
  <c r="G1555" i="1"/>
  <c r="G1556" i="1"/>
  <c r="I1556" i="1" s="1"/>
  <c r="G1558" i="1"/>
  <c r="I1558" i="1" s="1"/>
  <c r="G1560" i="1"/>
  <c r="I1560" i="1" s="1"/>
  <c r="G1562" i="1"/>
  <c r="G1563" i="1"/>
  <c r="I1563" i="1" s="1"/>
  <c r="G1565" i="1"/>
  <c r="I1565" i="1" s="1"/>
  <c r="G1567" i="1"/>
  <c r="I1567" i="1" s="1"/>
  <c r="G1569" i="1"/>
  <c r="I1569" i="1" s="1"/>
  <c r="G1573" i="1"/>
  <c r="I1573" i="1" s="1"/>
  <c r="G1575" i="1"/>
  <c r="I1575" i="1" s="1"/>
  <c r="G1578" i="1"/>
  <c r="I1578" i="1" s="1"/>
  <c r="G1580" i="1"/>
  <c r="I1580" i="1" s="1"/>
  <c r="D43" i="4"/>
  <c r="F536" i="4"/>
  <c r="F597" i="4"/>
  <c r="F135" i="4"/>
  <c r="H24" i="9"/>
  <c r="G24" i="9"/>
  <c r="F203" i="4"/>
  <c r="F237" i="4"/>
  <c r="F263" i="4"/>
  <c r="D273" i="4"/>
  <c r="F314" i="4"/>
  <c r="F322" i="4"/>
  <c r="F366" i="4"/>
  <c r="F374" i="4"/>
  <c r="F426" i="4"/>
  <c r="F431" i="4"/>
  <c r="F467" i="4"/>
  <c r="F529" i="4"/>
  <c r="F537" i="4"/>
  <c r="F585" i="4"/>
  <c r="F607" i="4"/>
  <c r="D629" i="4"/>
  <c r="H315" i="9"/>
  <c r="H314" i="9"/>
  <c r="D177" i="5"/>
  <c r="F203" i="5"/>
  <c r="D202" i="5"/>
  <c r="K1480" i="9"/>
  <c r="D648" i="4"/>
  <c r="H335" i="9"/>
  <c r="E176" i="5"/>
  <c r="E5" i="7"/>
  <c r="G313" i="9"/>
  <c r="E313" i="9" s="1"/>
  <c r="B313" i="9" s="1"/>
  <c r="D88" i="5"/>
  <c r="G338" i="9"/>
  <c r="E338" i="9" s="1"/>
  <c r="B338" i="9" s="1"/>
  <c r="F218" i="5"/>
  <c r="G345" i="9"/>
  <c r="E345" i="9" s="1"/>
  <c r="D70" i="5"/>
  <c r="G314" i="9"/>
  <c r="G315" i="9"/>
  <c r="E315" i="9" s="1"/>
  <c r="B315" i="9" s="1"/>
  <c r="F150" i="5"/>
  <c r="E250" i="5"/>
  <c r="F276" i="5"/>
  <c r="F5" i="6"/>
  <c r="D35" i="6"/>
  <c r="D141" i="6" s="1"/>
  <c r="D129" i="6"/>
  <c r="H309" i="9"/>
  <c r="G309" i="9"/>
  <c r="H308" i="9"/>
  <c r="M228" i="9"/>
  <c r="G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3" i="9"/>
  <c r="E213" i="9" s="1"/>
  <c r="B213" i="9" s="1"/>
  <c r="G212" i="9"/>
  <c r="E212" i="9" s="1"/>
  <c r="B212" i="9" s="1"/>
  <c r="G211" i="9"/>
  <c r="E211" i="9" s="1"/>
  <c r="B211" i="9" s="1"/>
  <c r="G210" i="9"/>
  <c r="E210" i="9" s="1"/>
  <c r="B210" i="9" s="1"/>
  <c r="G209" i="9"/>
  <c r="E209" i="9" s="1"/>
  <c r="B209" i="9" s="1"/>
  <c r="G208" i="9"/>
  <c r="E208" i="9" s="1"/>
  <c r="B208" i="9" s="1"/>
  <c r="L207" i="9"/>
  <c r="F207" i="9" s="1"/>
  <c r="G214" i="9"/>
  <c r="E214" i="9" s="1"/>
  <c r="B214"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15" i="9"/>
  <c r="E215" i="9" s="1"/>
  <c r="B215" i="9" s="1"/>
  <c r="G180" i="9"/>
  <c r="H179" i="9"/>
  <c r="G216" i="9"/>
  <c r="E216" i="9" s="1"/>
  <c r="B216" i="9" s="1"/>
  <c r="G179" i="9"/>
  <c r="E179" i="9" s="1"/>
  <c r="B179" i="9" s="1"/>
  <c r="G178" i="9"/>
  <c r="E178" i="9" s="1"/>
  <c r="B178" i="9" s="1"/>
  <c r="G177" i="9"/>
  <c r="E177" i="9" s="1"/>
  <c r="B177" i="9" s="1"/>
  <c r="G176" i="9"/>
  <c r="E176" i="9" s="1"/>
  <c r="B176" i="9" s="1"/>
  <c r="G175" i="9"/>
  <c r="E175" i="9" s="1"/>
  <c r="B175" i="9" s="1"/>
  <c r="G174" i="9"/>
  <c r="E174" i="9" s="1"/>
  <c r="B174" i="9" s="1"/>
  <c r="I10" i="9"/>
  <c r="G342" i="9"/>
  <c r="E342" i="9" s="1"/>
  <c r="B291" i="9"/>
  <c r="B270" i="9"/>
  <c r="B285" i="9"/>
  <c r="B289" i="9"/>
  <c r="H19" i="9" l="1"/>
  <c r="E19" i="9" s="1"/>
  <c r="B19" i="9" s="1"/>
  <c r="G1582" i="1"/>
  <c r="H1582" i="1"/>
  <c r="I39" i="3"/>
  <c r="C1620" i="1"/>
  <c r="H641" i="1"/>
  <c r="G641" i="1"/>
  <c r="G422" i="1"/>
  <c r="H422" i="1"/>
  <c r="F228" i="9"/>
  <c r="B228" i="9" s="1"/>
  <c r="G591" i="1"/>
  <c r="H591" i="1"/>
  <c r="G578" i="1"/>
  <c r="H578" i="1"/>
  <c r="E535" i="4"/>
  <c r="E639" i="4" s="1"/>
  <c r="D633" i="1" s="1"/>
  <c r="E360" i="4"/>
  <c r="D355" i="1" s="1"/>
  <c r="H368" i="1"/>
  <c r="G368" i="1"/>
  <c r="F373" i="4"/>
  <c r="F321" i="4"/>
  <c r="G316" i="1"/>
  <c r="H316" i="1"/>
  <c r="E308" i="4"/>
  <c r="F308" i="4" s="1"/>
  <c r="D304" i="1"/>
  <c r="H198" i="1"/>
  <c r="G198" i="1"/>
  <c r="F202" i="4"/>
  <c r="E152" i="4"/>
  <c r="F152" i="4" s="1"/>
  <c r="G160" i="1"/>
  <c r="F164" i="4"/>
  <c r="F153" i="4"/>
  <c r="D149" i="1"/>
  <c r="E24" i="9"/>
  <c r="B24" i="9" s="1"/>
  <c r="F106" i="4"/>
  <c r="H102" i="1"/>
  <c r="G78" i="1"/>
  <c r="F82" i="4"/>
  <c r="E6" i="4"/>
  <c r="I17" i="3" s="1"/>
  <c r="D3" i="1"/>
  <c r="F141" i="6"/>
  <c r="H31" i="3"/>
  <c r="C1536" i="1"/>
  <c r="G347" i="9"/>
  <c r="E347" i="9" s="1"/>
  <c r="E180" i="9"/>
  <c r="B180" i="9" s="1"/>
  <c r="E309" i="9"/>
  <c r="B309" i="9" s="1"/>
  <c r="D1254" i="1"/>
  <c r="I25" i="3"/>
  <c r="F70" i="5"/>
  <c r="D69" i="5"/>
  <c r="C1075" i="1"/>
  <c r="D1537" i="1"/>
  <c r="I33" i="3"/>
  <c r="G335" i="9"/>
  <c r="E335" i="9" s="1"/>
  <c r="B335" i="9" s="1"/>
  <c r="F177" i="5"/>
  <c r="D176" i="5"/>
  <c r="C1181" i="1"/>
  <c r="G3" i="1"/>
  <c r="H3" i="1"/>
  <c r="B345" i="9"/>
  <c r="E344" i="9"/>
  <c r="I10" i="3" s="1"/>
  <c r="F88" i="5"/>
  <c r="C1093" i="1"/>
  <c r="E175" i="5"/>
  <c r="D1180" i="1"/>
  <c r="I24" i="3"/>
  <c r="D418" i="4"/>
  <c r="F360" i="4"/>
  <c r="C355" i="1"/>
  <c r="D299" i="4"/>
  <c r="H18" i="3"/>
  <c r="C148" i="1"/>
  <c r="D424" i="1"/>
  <c r="D422" i="4"/>
  <c r="H17" i="3"/>
  <c r="C2" i="1"/>
  <c r="F129" i="6"/>
  <c r="C1524" i="1"/>
  <c r="G337" i="9"/>
  <c r="E337" i="9" s="1"/>
  <c r="B337" i="9" s="1"/>
  <c r="F202" i="5"/>
  <c r="C1206" i="1"/>
  <c r="F430" i="4"/>
  <c r="C39" i="1"/>
  <c r="F43" i="4"/>
  <c r="G45" i="1"/>
  <c r="H45" i="1"/>
  <c r="E341" i="9"/>
  <c r="B342" i="9"/>
  <c r="F35" i="6"/>
  <c r="H28" i="3"/>
  <c r="C1430" i="1"/>
  <c r="E314" i="9"/>
  <c r="B314" i="9" s="1"/>
  <c r="F648" i="4"/>
  <c r="C642" i="1"/>
  <c r="F629" i="4"/>
  <c r="C623" i="1"/>
  <c r="F273" i="4"/>
  <c r="C269" i="1"/>
  <c r="D535" i="4"/>
  <c r="D417" i="4"/>
  <c r="C303" i="1"/>
  <c r="H1620" i="1" l="1"/>
  <c r="G1620" i="1"/>
  <c r="H11" i="3"/>
  <c r="N3" i="9" s="1"/>
  <c r="D529" i="1"/>
  <c r="E640" i="4"/>
  <c r="D634" i="1" s="1"/>
  <c r="H304" i="1"/>
  <c r="G304" i="1"/>
  <c r="E417" i="4"/>
  <c r="D412" i="1" s="1"/>
  <c r="D303" i="1"/>
  <c r="H303" i="1" s="1"/>
  <c r="E418" i="4"/>
  <c r="D413" i="1" s="1"/>
  <c r="D148" i="1"/>
  <c r="I18" i="3"/>
  <c r="E299" i="4"/>
  <c r="F299" i="4" s="1"/>
  <c r="H149" i="1"/>
  <c r="G149" i="1"/>
  <c r="D2" i="1"/>
  <c r="F6" i="4"/>
  <c r="E422" i="4"/>
  <c r="E643" i="4" s="1"/>
  <c r="D637" i="1" s="1"/>
  <c r="G1524" i="1"/>
  <c r="H1524" i="1"/>
  <c r="G424" i="1"/>
  <c r="H424" i="1"/>
  <c r="D301" i="4"/>
  <c r="D423" i="4"/>
  <c r="C295" i="1"/>
  <c r="F418" i="4"/>
  <c r="C413" i="1"/>
  <c r="G1093" i="1"/>
  <c r="H1093" i="1"/>
  <c r="G1075" i="1"/>
  <c r="H1075" i="1"/>
  <c r="G1254" i="1"/>
  <c r="H1254" i="1"/>
  <c r="E346" i="9"/>
  <c r="B347" i="9"/>
  <c r="F417" i="4"/>
  <c r="C412" i="1"/>
  <c r="G642" i="1"/>
  <c r="H642" i="1"/>
  <c r="F535" i="4"/>
  <c r="D640" i="4"/>
  <c r="C529" i="1"/>
  <c r="D639" i="4"/>
  <c r="F69" i="5"/>
  <c r="H23" i="3"/>
  <c r="C1074" i="1"/>
  <c r="D6" i="5"/>
  <c r="G1536" i="1"/>
  <c r="H1536" i="1"/>
  <c r="G1430" i="1"/>
  <c r="H1430" i="1"/>
  <c r="H9" i="3"/>
  <c r="G39" i="1"/>
  <c r="H39" i="1"/>
  <c r="G269" i="1"/>
  <c r="H269" i="1"/>
  <c r="G1206" i="1"/>
  <c r="H1206" i="1"/>
  <c r="D643" i="4"/>
  <c r="D424" i="4"/>
  <c r="C417" i="1"/>
  <c r="G303" i="1"/>
  <c r="G623" i="1"/>
  <c r="H623" i="1"/>
  <c r="H2" i="1"/>
  <c r="G2" i="1"/>
  <c r="D300" i="4"/>
  <c r="G148" i="1"/>
  <c r="H148" i="1"/>
  <c r="G355" i="1"/>
  <c r="H355" i="1"/>
  <c r="G1181" i="1"/>
  <c r="H1181" i="1"/>
  <c r="D1179" i="1"/>
  <c r="H299" i="9"/>
  <c r="D175" i="5"/>
  <c r="F176" i="5"/>
  <c r="H24" i="3"/>
  <c r="C1180" i="1"/>
  <c r="G1537" i="1"/>
  <c r="H1537" i="1"/>
  <c r="I11" i="3" l="1"/>
  <c r="F422" i="4"/>
  <c r="E423" i="4"/>
  <c r="H20" i="9" s="1"/>
  <c r="E301" i="4"/>
  <c r="D297" i="1" s="1"/>
  <c r="D295" i="1"/>
  <c r="E300" i="4"/>
  <c r="D296" i="1" s="1"/>
  <c r="D417" i="1"/>
  <c r="G417" i="1" s="1"/>
  <c r="C419" i="1"/>
  <c r="F175" i="5"/>
  <c r="C1179" i="1"/>
  <c r="F643" i="4"/>
  <c r="C637" i="1"/>
  <c r="G306" i="9"/>
  <c r="E306" i="9" s="1"/>
  <c r="B306" i="9" s="1"/>
  <c r="G299" i="9"/>
  <c r="E299" i="9" s="1"/>
  <c r="F6" i="5"/>
  <c r="C1011" i="1"/>
  <c r="F639" i="4"/>
  <c r="C633" i="1"/>
  <c r="G412" i="1"/>
  <c r="H412" i="1"/>
  <c r="G295" i="1"/>
  <c r="H295" i="1"/>
  <c r="G1180" i="1"/>
  <c r="H1180" i="1"/>
  <c r="C296" i="1"/>
  <c r="G1074" i="1"/>
  <c r="H1074" i="1"/>
  <c r="G529" i="1"/>
  <c r="H529" i="1"/>
  <c r="D425" i="4"/>
  <c r="F423" i="4"/>
  <c r="D644" i="4"/>
  <c r="C418" i="1"/>
  <c r="G20" i="9"/>
  <c r="E644" i="4"/>
  <c r="E425" i="4"/>
  <c r="D420" i="1" s="1"/>
  <c r="D418" i="1"/>
  <c r="F640" i="4"/>
  <c r="C634" i="1"/>
  <c r="G413" i="1"/>
  <c r="H413" i="1"/>
  <c r="K3" i="9"/>
  <c r="I9" i="3"/>
  <c r="F301" i="4"/>
  <c r="C297" i="1"/>
  <c r="E424" i="4" l="1"/>
  <c r="D419" i="1" s="1"/>
  <c r="H417" i="1"/>
  <c r="F300" i="4"/>
  <c r="G634" i="1"/>
  <c r="H634" i="1"/>
  <c r="G418" i="1"/>
  <c r="H418" i="1"/>
  <c r="G1179" i="1"/>
  <c r="H1179" i="1"/>
  <c r="G297" i="1"/>
  <c r="H297" i="1"/>
  <c r="D646" i="4"/>
  <c r="F644" i="4"/>
  <c r="C638" i="1"/>
  <c r="H8" i="3"/>
  <c r="G1011" i="1"/>
  <c r="H1011" i="1"/>
  <c r="G637" i="1"/>
  <c r="H637" i="1"/>
  <c r="G419" i="1"/>
  <c r="H419" i="1"/>
  <c r="E646" i="4"/>
  <c r="D638" i="1"/>
  <c r="E645" i="4"/>
  <c r="E20" i="9"/>
  <c r="B20" i="9" s="1"/>
  <c r="F425" i="4"/>
  <c r="C420" i="1"/>
  <c r="G296" i="1"/>
  <c r="H296" i="1"/>
  <c r="G633" i="1"/>
  <c r="H633" i="1"/>
  <c r="B299" i="9"/>
  <c r="D645" i="4"/>
  <c r="F424" i="4"/>
  <c r="M3" i="9" l="1"/>
  <c r="F645" i="4"/>
  <c r="D649" i="4"/>
  <c r="C639" i="1"/>
  <c r="G420" i="1"/>
  <c r="H420" i="1"/>
  <c r="E650" i="4"/>
  <c r="D640" i="1"/>
  <c r="G638" i="1"/>
  <c r="H638" i="1"/>
  <c r="E649" i="4"/>
  <c r="D639" i="1"/>
  <c r="D650" i="4"/>
  <c r="F646" i="4"/>
  <c r="C640" i="1"/>
  <c r="G640" i="1" l="1"/>
  <c r="H640" i="1"/>
  <c r="D643" i="1"/>
  <c r="I19" i="3"/>
  <c r="D644" i="1"/>
  <c r="I20" i="3"/>
  <c r="F649" i="4"/>
  <c r="H19" i="3"/>
  <c r="C643" i="1"/>
  <c r="G297" i="9"/>
  <c r="E297" i="9" s="1"/>
  <c r="B297" i="9" s="1"/>
  <c r="F650" i="4"/>
  <c r="H20" i="3"/>
  <c r="C644" i="1"/>
  <c r="G639" i="1"/>
  <c r="H639" i="1"/>
  <c r="H7" i="3"/>
  <c r="H333" i="9"/>
  <c r="G333" i="9"/>
  <c r="E333" i="9" s="1"/>
  <c r="J3" i="9" l="1"/>
  <c r="B333" i="9"/>
  <c r="E298" i="9"/>
  <c r="I8" i="3" s="1"/>
  <c r="G644" i="1"/>
  <c r="H644" i="1"/>
  <c r="G643" i="1"/>
  <c r="H643" i="1"/>
  <c r="G295" i="9" l="1"/>
  <c r="L293" i="9"/>
  <c r="F293" i="9" s="1"/>
  <c r="H295" i="9"/>
  <c r="H18" i="9"/>
  <c r="G18" i="9"/>
  <c r="J17" i="9"/>
  <c r="J5" i="9"/>
  <c r="L16" i="9"/>
  <c r="I7" i="9"/>
  <c r="K13" i="9"/>
  <c r="K6" i="9"/>
  <c r="J11" i="9"/>
  <c r="I17" i="9"/>
  <c r="H22" i="9"/>
  <c r="J8" i="9"/>
  <c r="I13" i="9"/>
  <c r="I6" i="9"/>
  <c r="G17" i="9"/>
  <c r="K9" i="9"/>
  <c r="G21" i="9"/>
  <c r="I12" i="9"/>
  <c r="I9" i="9"/>
  <c r="K12" i="9"/>
  <c r="L15" i="9"/>
  <c r="J7" i="9"/>
  <c r="G15" i="9"/>
  <c r="K11" i="9"/>
  <c r="K8" i="9"/>
  <c r="J13" i="9"/>
  <c r="K5" i="9"/>
  <c r="J10" i="9"/>
  <c r="M16" i="9"/>
  <c r="G22" i="9"/>
  <c r="I8" i="9"/>
  <c r="M15" i="9"/>
  <c r="H16" i="9"/>
  <c r="J9" i="9"/>
  <c r="H15" i="9"/>
  <c r="J6" i="9"/>
  <c r="I11" i="9"/>
  <c r="H17" i="9"/>
  <c r="K10" i="9"/>
  <c r="G16" i="9"/>
  <c r="H21" i="9"/>
  <c r="K7" i="9"/>
  <c r="J12" i="9"/>
  <c r="I5" i="9"/>
  <c r="E22" i="9" l="1"/>
  <c r="B22" i="9" s="1"/>
  <c r="E5" i="9"/>
  <c r="E16" i="9"/>
  <c r="E18" i="9"/>
  <c r="B18" i="9" s="1"/>
  <c r="E11" i="9"/>
  <c r="B11" i="9" s="1"/>
  <c r="E8" i="9"/>
  <c r="B8" i="9" s="1"/>
  <c r="F15" i="9"/>
  <c r="E21" i="9"/>
  <c r="B21" i="9" s="1"/>
  <c r="E13" i="9"/>
  <c r="B13" i="9" s="1"/>
  <c r="F16" i="9"/>
  <c r="E10" i="9"/>
  <c r="B10" i="9" s="1"/>
  <c r="B5" i="9"/>
  <c r="E15" i="9"/>
  <c r="E9" i="9"/>
  <c r="B9" i="9" s="1"/>
  <c r="E17" i="9"/>
  <c r="B17" i="9" s="1"/>
  <c r="B293" i="9"/>
  <c r="F23" i="9"/>
  <c r="E12" i="9"/>
  <c r="B12" i="9" s="1"/>
  <c r="E6" i="9"/>
  <c r="B6" i="9" s="1"/>
  <c r="E7" i="9"/>
  <c r="B7" i="9" s="1"/>
  <c r="E295" i="9"/>
  <c r="B16" i="9" l="1"/>
  <c r="E4" i="9"/>
  <c r="B295" i="9"/>
  <c r="E23" i="9"/>
  <c r="I7" i="3" s="1"/>
  <c r="E14" i="9"/>
  <c r="I13" i="3" s="1"/>
  <c r="B15" i="9"/>
  <c r="F14" i="9"/>
  <c r="F3" i="9" s="1"/>
  <c r="E3" i="9" l="1"/>
</calcChain>
</file>

<file path=xl/sharedStrings.xml><?xml version="1.0" encoding="utf-8"?>
<sst xmlns="http://schemas.openxmlformats.org/spreadsheetml/2006/main" count="4722" uniqueCount="3655">
  <si>
    <t>Obveznik:</t>
  </si>
  <si>
    <t>36119 - OPĆINA MARIJANCI</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</si>
  <si>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</si>
  <si>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</si>
  <si>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</si>
  <si>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</si>
  <si>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</si>
  <si>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</si>
  <si>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</si>
  <si>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</si>
  <si>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</si>
  <si>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</si>
  <si>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</si>
  <si>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</si>
  <si>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</si>
  <si>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</si>
  <si>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</si>
  <si>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</si>
  <si>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</si>
  <si>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</si>
  <si>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</si>
  <si>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</si>
  <si>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</si>
  <si>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</si>
  <si>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</si>
  <si>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</si>
  <si>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</si>
  <si>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</si>
  <si>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</si>
  <si>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</si>
  <si>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</si>
  <si>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</si>
  <si>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</si>
  <si>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</si>
  <si>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</si>
  <si>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</si>
  <si>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</si>
  <si>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</si>
  <si>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</si>
  <si>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</si>
  <si>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</si>
  <si>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</si>
  <si>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</si>
  <si>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</si>
  <si>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</si>
  <si>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</si>
  <si>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</si>
  <si>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</si>
  <si>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</si>
  <si>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</si>
  <si>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</si>
  <si>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</si>
  <si>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</si>
  <si>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</si>
  <si>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</si>
  <si>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</si>
  <si>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</si>
  <si>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</si>
  <si>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</si>
  <si>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</si>
  <si>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</si>
  <si>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</si>
  <si>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</si>
  <si>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</si>
  <si>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</si>
  <si>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</si>
  <si>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</si>
  <si>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</si>
  <si>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</si>
  <si>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</si>
  <si>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</si>
  <si>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</si>
  <si>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</si>
  <si>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</si>
  <si>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</si>
  <si>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</si>
  <si>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</si>
  <si>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</si>
  <si>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</si>
  <si>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</si>
  <si>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</si>
  <si>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</si>
  <si>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</si>
  <si>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</si>
  <si>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</si>
  <si>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</si>
  <si>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</si>
  <si>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</si>
  <si>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</si>
  <si>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</si>
  <si>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</si>
  <si>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</si>
  <si>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</si>
  <si>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</si>
  <si>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</si>
  <si>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</si>
  <si>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</si>
  <si>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</si>
  <si>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</si>
  <si>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</si>
  <si>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</si>
  <si>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</si>
  <si>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</si>
  <si>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</si>
  <si>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</si>
  <si>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</si>
  <si>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</si>
  <si>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</si>
  <si>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</si>
  <si>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</si>
  <si>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</si>
  <si>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</si>
  <si>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</si>
  <si>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</si>
  <si>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</si>
  <si>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</si>
  <si>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</si>
  <si>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</si>
  <si>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</si>
  <si>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</si>
  <si>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</si>
  <si>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</si>
  <si>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</si>
  <si>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</si>
  <si>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</si>
  <si>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</si>
  <si>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</si>
  <si>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</si>
  <si>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</si>
  <si>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</si>
  <si>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</si>
  <si>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</si>
  <si>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</si>
  <si>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</si>
  <si>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</si>
  <si>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</si>
  <si>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</si>
  <si>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</si>
  <si>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</si>
  <si>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</si>
  <si>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</si>
  <si>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</si>
  <si>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</si>
  <si>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</si>
  <si>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</si>
  <si>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</si>
  <si>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</si>
  <si>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</si>
  <si>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</si>
  <si>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</si>
  <si>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</si>
  <si>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</si>
  <si>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</si>
  <si>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</si>
  <si>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</si>
  <si>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</si>
  <si>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</si>
  <si>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</si>
  <si>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</si>
  <si>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</si>
  <si>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</si>
  <si>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</si>
  <si>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</si>
  <si>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</si>
  <si>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</si>
  <si>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</si>
  <si>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</si>
  <si>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</si>
  <si>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</si>
  <si>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</si>
  <si>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</si>
  <si>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</si>
  <si>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</si>
  <si>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</si>
  <si>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</si>
  <si>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</si>
  <si>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</si>
  <si>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</si>
  <si>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</si>
  <si>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</si>
  <si>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</si>
  <si>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</si>
  <si>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</si>
  <si>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</si>
  <si>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</si>
  <si>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</si>
  <si>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</si>
  <si>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</si>
  <si>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</si>
  <si>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</si>
  <si>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</si>
  <si>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</si>
  <si>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</si>
  <si>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</si>
  <si>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</si>
  <si>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</si>
  <si>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</si>
  <si>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</si>
  <si>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</si>
  <si>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</si>
  <si>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</si>
  <si>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</si>
  <si>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</si>
  <si>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</si>
  <si>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</si>
  <si>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</si>
  <si>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</si>
  <si>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</si>
  <si>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</si>
  <si>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</si>
  <si>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</si>
  <si>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</si>
  <si>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</si>
  <si>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</si>
  <si>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</si>
  <si>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</si>
  <si>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</si>
  <si>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</si>
  <si>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</si>
  <si>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</si>
  <si>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</si>
  <si>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</si>
  <si>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</si>
  <si>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</si>
  <si>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</si>
  <si>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</si>
  <si>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</si>
  <si>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</si>
  <si>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</si>
  <si>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</si>
  <si>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</si>
  <si>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</si>
  <si>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</si>
  <si>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</si>
  <si>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</si>
  <si>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</si>
  <si>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</si>
  <si>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</si>
  <si>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</si>
  <si>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</si>
  <si>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</si>
  <si>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</si>
  <si>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</si>
  <si>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</si>
  <si>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</si>
  <si>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</si>
  <si>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</si>
  <si>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</si>
  <si>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</si>
  <si>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</si>
  <si>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</si>
  <si>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</si>
  <si>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</si>
  <si>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</si>
  <si>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</si>
  <si>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</si>
  <si>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</si>
  <si>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</si>
  <si>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</si>
  <si>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</si>
  <si>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</si>
  <si>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</si>
  <si>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</si>
  <si>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</si>
  <si>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</si>
  <si>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</si>
  <si>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</si>
  <si>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</si>
  <si>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</si>
  <si>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</si>
  <si>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</si>
  <si>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</si>
  <si>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</si>
  <si>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</si>
  <si>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</si>
  <si>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</si>
  <si>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</si>
  <si>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</si>
  <si>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</si>
  <si>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</si>
  <si>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</si>
  <si>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</si>
  <si>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</si>
  <si>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</si>
  <si>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</si>
  <si>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</si>
  <si>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</si>
  <si>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</si>
  <si>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</si>
  <si>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</si>
  <si>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</si>
  <si>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</si>
  <si>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</si>
  <si>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</si>
  <si>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</si>
  <si>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</si>
  <si>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</si>
  <si>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</si>
  <si>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</si>
  <si>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</si>
  <si>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</si>
  <si>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</si>
  <si>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</si>
  <si>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</si>
  <si>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</si>
  <si>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</si>
  <si>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</si>
  <si>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</si>
  <si>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</si>
  <si>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</si>
  <si>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</si>
  <si>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</si>
  <si>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</si>
  <si>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</si>
  <si>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</si>
  <si>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</si>
  <si>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</si>
  <si>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</si>
  <si>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</si>
  <si>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</si>
  <si>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</si>
  <si>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</si>
  <si>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</si>
  <si>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</si>
  <si>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</si>
  <si>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</si>
  <si>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</si>
  <si>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</si>
  <si>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</si>
  <si>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</si>
  <si>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</si>
  <si>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</si>
  <si>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</si>
  <si>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</si>
  <si>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</si>
  <si>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</si>
  <si>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</si>
  <si>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</si>
  <si>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</si>
  <si>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</si>
  <si>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</si>
  <si>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</si>
  <si>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</si>
  <si>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</si>
  <si>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</si>
  <si>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</si>
  <si>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</si>
  <si>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</si>
  <si>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</si>
  <si>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</si>
  <si>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</si>
  <si>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</si>
  <si>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</si>
  <si>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</si>
  <si>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</si>
  <si>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</si>
  <si>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</si>
  <si>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</si>
  <si>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</si>
  <si>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</si>
  <si>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</si>
  <si>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</si>
  <si>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</si>
  <si>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</si>
  <si>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</si>
  <si>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</si>
  <si>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</si>
  <si>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</si>
  <si>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</si>
  <si>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</si>
  <si>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</si>
  <si>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</si>
  <si>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</si>
  <si>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</si>
  <si>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</si>
  <si>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</si>
  <si>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</si>
  <si>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</si>
  <si>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</si>
  <si>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</si>
  <si>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</si>
  <si>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</si>
  <si>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</si>
  <si>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</si>
  <si>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</si>
  <si>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</si>
  <si>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</si>
  <si>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</si>
  <si>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</si>
  <si>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</si>
  <si>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</si>
  <si>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</si>
  <si>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</si>
  <si>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</si>
  <si>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</si>
  <si>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</si>
  <si>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</si>
  <si>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</si>
  <si>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</si>
  <si>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</si>
  <si>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</si>
  <si>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</si>
  <si>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</si>
  <si>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</si>
  <si>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</si>
  <si>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</si>
  <si>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</si>
  <si>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</si>
  <si>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</si>
  <si>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</si>
  <si>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</si>
  <si>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</si>
  <si>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</si>
  <si>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</si>
  <si>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</si>
  <si>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</si>
  <si>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</si>
  <si>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</si>
  <si>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</si>
  <si>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</si>
  <si>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</si>
  <si>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</si>
  <si>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</si>
  <si>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</si>
  <si>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</si>
  <si>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</si>
  <si>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</si>
  <si>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</si>
  <si>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</si>
  <si>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</si>
  <si>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</si>
  <si>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</si>
  <si>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</si>
  <si>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</si>
  <si>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</si>
  <si>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</si>
  <si>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</si>
  <si>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</si>
  <si>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</si>
  <si>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</si>
  <si>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</si>
  <si>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</si>
  <si>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</si>
  <si>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</si>
  <si>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</si>
  <si>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</si>
  <si>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</si>
  <si>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</si>
  <si>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</si>
  <si>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</si>
  <si>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</si>
  <si>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</si>
  <si>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</si>
  <si>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</si>
  <si>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</si>
  <si>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</si>
  <si>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</si>
  <si>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</si>
  <si>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</si>
  <si>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</si>
  <si>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</si>
  <si>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</si>
  <si>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</si>
  <si>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</si>
  <si>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</si>
  <si>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</si>
  <si>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</si>
  <si>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</si>
  <si>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</si>
  <si>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</si>
  <si>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</si>
  <si>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</si>
  <si>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</si>
  <si>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</si>
  <si>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</si>
  <si>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</si>
  <si>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</si>
  <si>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</si>
  <si>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</si>
  <si>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</si>
  <si>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</si>
  <si>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</si>
  <si>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</si>
  <si>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</si>
  <si>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</si>
  <si>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</si>
  <si>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</si>
  <si>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</si>
  <si>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</si>
  <si>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</si>
  <si>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</si>
  <si>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</si>
  <si>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</si>
  <si>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</si>
  <si>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</si>
  <si>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</si>
  <si>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</si>
  <si>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</si>
  <si>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</si>
  <si>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</si>
  <si>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</si>
  <si>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</si>
  <si>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</si>
  <si>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</si>
  <si>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</si>
  <si>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</si>
  <si>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</si>
  <si>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</si>
  <si>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</si>
  <si>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</si>
  <si>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</si>
  <si>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</si>
  <si>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</si>
  <si>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</si>
  <si>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</si>
  <si>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</si>
  <si>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</si>
  <si>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</si>
  <si>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</si>
  <si>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</si>
  <si>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</si>
  <si>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</si>
  <si>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</si>
  <si>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</si>
  <si>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</si>
  <si>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</si>
  <si>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</si>
  <si>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</si>
  <si>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</si>
  <si>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</si>
  <si>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</si>
  <si>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</si>
  <si>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</si>
  <si>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</si>
  <si>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</si>
  <si>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</si>
  <si>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</si>
  <si>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</si>
  <si>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</si>
  <si>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</si>
  <si>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</si>
  <si>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</si>
  <si>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</si>
  <si>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</si>
  <si>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</si>
  <si>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</si>
  <si>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</si>
  <si>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</si>
  <si>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</si>
  <si>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</si>
  <si>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</si>
  <si>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</si>
  <si>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</si>
  <si>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</si>
  <si>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</si>
  <si>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</si>
  <si>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</si>
  <si>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</si>
  <si>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</si>
  <si>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</si>
  <si>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</si>
  <si>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</si>
  <si>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</si>
  <si>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</si>
  <si>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</si>
  <si>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</si>
  <si>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</si>
  <si>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</si>
  <si>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</si>
  <si>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</si>
  <si>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</si>
  <si>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</si>
  <si>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</si>
  <si>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</si>
  <si>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</si>
  <si>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</si>
  <si>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</si>
  <si>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</si>
  <si>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</si>
  <si>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</si>
  <si>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</si>
  <si>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</si>
  <si>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</si>
  <si>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</si>
  <si>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</si>
  <si>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</si>
  <si>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</si>
  <si>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</si>
  <si>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</si>
  <si>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</si>
  <si>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</si>
  <si>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</si>
  <si>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</si>
  <si>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</si>
  <si>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</si>
  <si>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</si>
  <si>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</si>
  <si>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</si>
  <si>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</si>
  <si>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</si>
  <si>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</si>
  <si>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</si>
  <si>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</si>
  <si>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</si>
  <si>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</si>
  <si>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</si>
  <si>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</si>
  <si>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</si>
  <si>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</si>
  <si>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</si>
  <si>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</si>
  <si>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</si>
  <si>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</si>
  <si>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</si>
  <si>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</si>
  <si>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</si>
  <si>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</si>
  <si>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</si>
  <si>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</si>
  <si>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</si>
  <si>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</si>
  <si>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</si>
  <si>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</si>
  <si>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</si>
  <si>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</si>
  <si>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</si>
  <si>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</si>
  <si>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</si>
  <si>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</si>
  <si>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</si>
  <si>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</si>
  <si>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</si>
  <si>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</si>
  <si>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</si>
  <si>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</si>
  <si>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</si>
  <si>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</si>
  <si>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</si>
  <si>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</si>
  <si>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</si>
  <si>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</si>
  <si>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</si>
  <si>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</si>
  <si>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</si>
  <si>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</si>
  <si>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</si>
  <si>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</si>
  <si>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</si>
  <si>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</si>
  <si>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</si>
  <si>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</si>
  <si>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</si>
  <si>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</si>
  <si>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</si>
  <si>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</si>
  <si>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</si>
  <si>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</si>
  <si>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</si>
  <si>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</si>
  <si>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</si>
  <si>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</si>
  <si>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</si>
  <si>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</si>
  <si>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</si>
  <si>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</si>
  <si>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</si>
  <si>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</si>
  <si>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</si>
  <si>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</si>
  <si>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</si>
  <si>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</si>
  <si>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</si>
  <si>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</si>
  <si>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</si>
  <si>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</si>
  <si>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</si>
  <si>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</si>
  <si>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</si>
  <si>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</si>
  <si>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</si>
  <si>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</si>
  <si>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</si>
  <si>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</si>
  <si>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</si>
  <si>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</si>
  <si>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</si>
  <si>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</si>
  <si>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</si>
  <si>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</si>
  <si>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</si>
  <si>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</si>
  <si>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</si>
  <si>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</si>
  <si>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</si>
  <si>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</si>
  <si>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</si>
  <si>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</si>
  <si>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</si>
  <si>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</si>
  <si>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</si>
  <si>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</si>
  <si>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</si>
  <si>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</si>
  <si>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</si>
  <si>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</si>
  <si>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</si>
  <si>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</si>
  <si>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</si>
  <si>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</si>
  <si>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</si>
  <si>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</si>
  <si>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</si>
  <si>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</si>
  <si>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</si>
  <si>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</si>
  <si>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</si>
  <si>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</si>
  <si>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</si>
  <si>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</si>
  <si>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</si>
  <si>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</si>
  <si>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</si>
  <si>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</si>
  <si>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</si>
  <si>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</si>
  <si>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</si>
  <si>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</si>
  <si>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</si>
  <si>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</si>
  <si>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</si>
  <si>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</si>
  <si>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</si>
  <si>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</si>
  <si>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</si>
  <si>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</si>
  <si>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</si>
  <si>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</si>
  <si>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</si>
  <si>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</si>
  <si>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</si>
  <si>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</si>
  <si>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</si>
  <si>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</si>
  <si>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</si>
  <si>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</si>
  <si>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</si>
  <si>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</si>
  <si>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</si>
  <si>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</si>
  <si>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</si>
  <si>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</si>
  <si>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</si>
  <si>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</si>
  <si>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</si>
  <si>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</si>
  <si>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</si>
  <si>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</si>
  <si>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</si>
  <si>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</si>
  <si>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</si>
  <si>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</si>
  <si>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</si>
  <si>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</si>
  <si>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</si>
  <si>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</si>
  <si>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</si>
  <si>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</si>
  <si>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</si>
  <si>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</si>
  <si>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</si>
  <si>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</si>
  <si>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</si>
  <si>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</si>
  <si>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</si>
  <si>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</si>
  <si>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</si>
  <si>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</si>
  <si>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</si>
  <si>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</si>
  <si>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</si>
  <si>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</si>
  <si>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</si>
  <si>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</si>
  <si>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</si>
  <si>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</si>
  <si>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</si>
  <si>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</si>
  <si>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</si>
  <si>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</si>
  <si>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</si>
  <si>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</si>
  <si>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</si>
  <si>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</si>
  <si>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</si>
  <si>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</si>
  <si>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</si>
  <si>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</si>
  <si>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</si>
  <si>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</si>
  <si>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</si>
  <si>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</si>
  <si>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</si>
  <si>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</si>
  <si>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</si>
  <si>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</si>
  <si>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</si>
  <si>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</si>
  <si>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</si>
  <si>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</si>
  <si>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</si>
  <si>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</si>
  <si>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</si>
  <si>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</si>
  <si>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</si>
  <si>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</si>
  <si>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</si>
  <si>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</si>
  <si>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</si>
  <si>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</si>
  <si>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</si>
  <si>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</si>
  <si>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</si>
  <si>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</si>
  <si>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</si>
  <si>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</si>
  <si>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</si>
  <si>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</si>
  <si>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</si>
  <si>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</si>
  <si>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</si>
  <si>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</si>
  <si>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</si>
  <si>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</si>
  <si>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</si>
  <si>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</si>
  <si>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</si>
  <si>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</si>
  <si>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</si>
  <si>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</si>
  <si>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</si>
  <si>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</si>
  <si>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</si>
  <si>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</si>
  <si>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</si>
  <si>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</si>
  <si>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</si>
  <si>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</si>
  <si>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</si>
  <si>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</si>
  <si>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</si>
  <si>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</si>
  <si>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</si>
  <si>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</si>
  <si>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</si>
  <si>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</si>
  <si>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</si>
  <si>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</si>
  <si>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</si>
  <si>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</si>
  <si>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</si>
  <si>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</si>
  <si>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</si>
  <si>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</si>
  <si>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</si>
  <si>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</si>
  <si>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</si>
  <si>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</si>
  <si>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</si>
  <si>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</si>
  <si>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</si>
  <si>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</si>
  <si>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</si>
  <si>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</si>
  <si>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</si>
  <si>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</si>
  <si>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</si>
  <si>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</si>
  <si>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</si>
  <si>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</si>
  <si>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</si>
  <si>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</si>
  <si>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</si>
  <si>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</si>
  <si>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</si>
  <si>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</si>
  <si>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</si>
  <si>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</si>
  <si>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</si>
  <si>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</si>
  <si>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</si>
  <si>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</si>
  <si>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</si>
  <si>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</si>
  <si>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</si>
  <si>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</si>
  <si>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</si>
  <si>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</si>
  <si>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</si>
  <si>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</si>
  <si>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</si>
  <si>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</si>
  <si>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</si>
  <si>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</si>
  <si>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</si>
  <si>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</si>
  <si>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</si>
  <si>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</si>
  <si>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</si>
  <si>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</si>
  <si>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</si>
  <si>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</si>
  <si>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</si>
  <si>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</si>
  <si>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</si>
  <si>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</si>
  <si>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</si>
  <si>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</si>
  <si>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</si>
  <si>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</si>
  <si>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</si>
  <si>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</si>
  <si>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</si>
  <si>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</si>
  <si>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</si>
  <si>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</si>
  <si>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</si>
  <si>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</si>
  <si>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</si>
  <si>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</si>
  <si>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</si>
  <si>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</si>
  <si>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</si>
  <si>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</si>
  <si>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</si>
  <si>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</si>
  <si>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</si>
  <si>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</si>
  <si>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</si>
  <si>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</si>
  <si>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</si>
  <si>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</si>
  <si>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</si>
  <si>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</si>
  <si>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</si>
  <si>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</si>
  <si>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</si>
  <si>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</si>
  <si>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</si>
  <si>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</si>
  <si>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</si>
  <si>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</si>
  <si>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</si>
  <si>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</si>
  <si>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</si>
  <si>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</si>
  <si>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</si>
  <si>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</si>
  <si>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</si>
  <si>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</si>
  <si>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</si>
  <si>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</si>
  <si>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</si>
  <si>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</si>
  <si>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</si>
  <si>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</si>
  <si>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</si>
  <si>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</si>
  <si>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</si>
  <si>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</si>
  <si>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</si>
  <si>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</si>
  <si>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</si>
  <si>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</si>
  <si>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</si>
  <si>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</si>
  <si>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</si>
  <si>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</si>
  <si>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</si>
  <si>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</si>
  <si>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</si>
  <si>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</si>
  <si>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</si>
  <si>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</si>
  <si>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</si>
  <si>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</si>
  <si>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</si>
  <si>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</si>
  <si>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</si>
  <si>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</si>
  <si>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</si>
  <si>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</si>
  <si>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</si>
  <si>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</si>
  <si>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</si>
  <si>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</si>
  <si>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</si>
  <si>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</si>
  <si>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</si>
  <si>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</si>
  <si>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</si>
  <si>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</si>
  <si>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</si>
  <si>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</si>
  <si>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</si>
  <si>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</si>
  <si>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</si>
  <si>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</si>
  <si>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</si>
  <si>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</si>
  <si>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</si>
  <si>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</si>
  <si>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</si>
  <si>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</si>
  <si>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</si>
  <si>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</si>
  <si>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</si>
  <si>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</si>
  <si>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</si>
  <si>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</si>
  <si>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</si>
  <si>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</si>
  <si>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</si>
  <si>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</si>
  <si>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</si>
  <si>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</si>
  <si>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</si>
  <si>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</si>
  <si>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</si>
  <si>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</si>
  <si>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</si>
  <si>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</si>
  <si>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</si>
  <si>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</si>
  <si>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</si>
  <si>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</si>
  <si>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</si>
  <si>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</si>
  <si>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</si>
  <si>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</si>
  <si>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</si>
  <si>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</si>
  <si>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</si>
  <si>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</si>
  <si>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</si>
  <si>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</si>
  <si>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</si>
  <si>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</si>
  <si>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</si>
  <si>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</si>
  <si>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</si>
  <si>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</si>
  <si>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</si>
  <si>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</si>
  <si>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</si>
  <si>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</si>
  <si>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</si>
  <si>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</si>
  <si>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</si>
  <si>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</si>
  <si>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</si>
  <si>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</si>
  <si>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</si>
  <si>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</si>
  <si>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</si>
  <si>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</si>
  <si>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</si>
  <si>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</si>
  <si>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</si>
  <si>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</si>
  <si>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</si>
  <si>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</si>
  <si>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</si>
  <si>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</si>
  <si>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</si>
  <si>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</si>
  <si>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</si>
  <si>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</si>
  <si>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</si>
  <si>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</si>
  <si>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</si>
  <si>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</si>
  <si>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</si>
  <si>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</si>
  <si>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</si>
  <si>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</si>
  <si>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</si>
  <si>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</si>
  <si>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</si>
  <si>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</si>
  <si>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</si>
  <si>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</si>
  <si>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</si>
  <si>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</si>
  <si>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</si>
  <si>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</si>
  <si>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</si>
  <si>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</si>
  <si>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</si>
  <si>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</si>
  <si>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</si>
  <si>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</si>
  <si>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</si>
  <si>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</si>
  <si>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</si>
  <si>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</si>
  <si>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</si>
  <si>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</si>
  <si>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</si>
  <si>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</si>
  <si>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</si>
  <si>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</si>
  <si>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</si>
  <si>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</si>
  <si>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</si>
  <si>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</si>
  <si>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</si>
  <si>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</si>
  <si>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</si>
  <si>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</si>
  <si>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</si>
  <si>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</si>
  <si>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</si>
  <si>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</si>
  <si>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</si>
  <si>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</si>
  <si>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</si>
  <si>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</si>
  <si>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</si>
  <si>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</si>
  <si>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</si>
  <si>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</si>
  <si>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</si>
  <si>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</si>
  <si>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</si>
  <si>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</si>
  <si>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</si>
  <si>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</si>
  <si>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</si>
  <si>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</si>
  <si>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</si>
  <si>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</si>
  <si>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</si>
  <si>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</si>
  <si>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</si>
  <si>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</si>
  <si>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</si>
  <si>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</si>
  <si>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</si>
  <si>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</si>
  <si>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</si>
  <si>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</si>
  <si>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</si>
  <si>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</si>
  <si>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</si>
  <si>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</si>
  <si>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</si>
  <si>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</si>
  <si>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</si>
  <si>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</si>
  <si>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</si>
  <si>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</si>
  <si>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</si>
  <si>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</si>
  <si>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</si>
  <si>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</si>
  <si>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</si>
  <si>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</si>
  <si>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</si>
  <si>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</si>
  <si>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</si>
  <si>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</si>
  <si>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</si>
  <si>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</si>
  <si>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</si>
  <si>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</si>
  <si>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</si>
  <si>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</si>
  <si>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</si>
  <si>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</si>
  <si>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</si>
  <si>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</si>
  <si>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</si>
  <si>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</si>
  <si>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</si>
  <si>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</si>
  <si>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</si>
  <si>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</si>
  <si>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</si>
  <si>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</si>
  <si>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</si>
  <si>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</si>
  <si>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</si>
  <si>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</si>
  <si>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</si>
  <si>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</si>
  <si>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</si>
  <si>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</si>
  <si>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</si>
  <si>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</si>
  <si>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</si>
  <si>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</si>
  <si>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</si>
  <si>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</si>
  <si>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</si>
  <si>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</si>
  <si>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</si>
  <si>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</si>
  <si>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</si>
  <si>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</si>
  <si>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</si>
  <si>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</si>
  <si>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</si>
  <si>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</si>
  <si>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</si>
  <si>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</si>
  <si>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</si>
  <si>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</si>
  <si>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</si>
  <si>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</si>
  <si>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</si>
  <si>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</si>
  <si>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</si>
  <si>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</si>
  <si>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</si>
  <si>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</si>
  <si>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</si>
  <si>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</si>
  <si>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</si>
  <si>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</si>
  <si>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</si>
  <si>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</si>
  <si>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</si>
  <si>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</si>
  <si>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</si>
  <si>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</si>
  <si>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</si>
  <si>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</si>
  <si>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</si>
  <si>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</si>
  <si>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</si>
  <si>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</si>
  <si>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</si>
  <si>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</si>
  <si>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</si>
  <si>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</si>
  <si>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</si>
  <si>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</si>
  <si>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</si>
  <si>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</si>
  <si>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</si>
  <si>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</si>
  <si>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</si>
  <si>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</si>
  <si>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</si>
  <si>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</si>
  <si>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</si>
  <si>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</si>
  <si>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</si>
  <si>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</si>
  <si>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</si>
  <si>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</si>
  <si>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</si>
  <si>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</si>
  <si>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</si>
  <si>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</si>
  <si>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</si>
  <si>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</si>
  <si>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</si>
  <si>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</si>
  <si>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</si>
  <si>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</si>
  <si>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</si>
  <si>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</si>
  <si>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</si>
  <si>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</si>
  <si>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</si>
  <si>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</si>
  <si>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</si>
  <si>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</si>
  <si>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</si>
  <si>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</si>
  <si>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</si>
  <si>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</si>
  <si>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</si>
  <si>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</si>
  <si>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</si>
  <si>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</si>
  <si>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</si>
  <si>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</si>
  <si>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</si>
  <si>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</si>
  <si>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</si>
  <si>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</si>
  <si>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</si>
  <si>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</si>
  <si>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</si>
  <si>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</si>
  <si>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</si>
  <si>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</si>
  <si>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</si>
  <si>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</si>
  <si>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</si>
  <si>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</si>
  <si>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</si>
  <si>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</si>
  <si>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</si>
  <si>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</si>
  <si>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</si>
  <si>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</si>
  <si>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</si>
  <si>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</si>
  <si>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</si>
  <si>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</si>
  <si>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</si>
  <si>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</si>
  <si>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</si>
  <si>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</si>
  <si>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</si>
  <si>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</si>
  <si>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</si>
  <si>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</si>
  <si>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</si>
  <si>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</si>
  <si>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</si>
  <si>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</si>
  <si>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</si>
  <si>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</si>
  <si>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</si>
  <si>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</si>
  <si>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</si>
  <si>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</si>
  <si>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</si>
  <si>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</si>
  <si>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</si>
  <si>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</si>
  <si>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</si>
  <si>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</si>
  <si>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</si>
  <si>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</si>
  <si>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</si>
  <si>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</si>
  <si>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</si>
  <si>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</si>
  <si>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</si>
  <si>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</si>
  <si>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</si>
  <si>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</si>
  <si>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</si>
  <si>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</si>
  <si>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</si>
  <si>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</si>
  <si>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</si>
  <si>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</si>
  <si>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</si>
  <si>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</si>
  <si>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</si>
  <si>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</si>
  <si>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</si>
  <si>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</si>
  <si>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</si>
  <si>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</si>
  <si>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</si>
  <si>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</si>
  <si>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</si>
  <si>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</si>
  <si>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</si>
  <si>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</si>
  <si>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</si>
  <si>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</si>
  <si>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</si>
  <si>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</si>
  <si>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</si>
  <si>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</si>
  <si>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</si>
  <si>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</si>
  <si>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</si>
  <si>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</si>
  <si>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</si>
  <si>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</si>
  <si>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</si>
  <si>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</si>
  <si>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</si>
  <si>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</si>
  <si>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</si>
  <si>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</si>
  <si>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</si>
  <si>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</si>
  <si>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</si>
  <si>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</si>
  <si>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</si>
  <si>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</si>
  <si>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</si>
  <si>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</si>
  <si>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</si>
  <si>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</si>
  <si>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</si>
  <si>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</si>
  <si>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</si>
  <si>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</si>
  <si>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</si>
  <si>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</si>
  <si>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</si>
  <si>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</si>
  <si>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</si>
  <si>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</si>
  <si>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</si>
  <si>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</si>
  <si>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</si>
  <si>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</si>
  <si>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</si>
  <si>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</si>
  <si>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</si>
  <si>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</si>
  <si>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</si>
  <si>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</si>
  <si>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</si>
  <si>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</si>
  <si>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</si>
  <si>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</si>
  <si>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</si>
  <si>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</si>
  <si>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</si>
  <si>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</si>
  <si>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</si>
  <si>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</si>
  <si>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</si>
  <si>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</si>
  <si>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</si>
  <si>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</si>
  <si>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</si>
  <si>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</si>
  <si>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</si>
  <si>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</si>
  <si>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</si>
  <si>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</si>
  <si>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</si>
  <si>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</si>
  <si>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</si>
  <si>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</si>
  <si>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</si>
  <si>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</si>
  <si>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</si>
  <si>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</si>
  <si>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</si>
  <si>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</si>
  <si>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</si>
  <si>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</si>
  <si>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</si>
  <si>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</si>
  <si>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</si>
  <si>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</si>
  <si>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</si>
  <si>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</si>
  <si>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</si>
  <si>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</si>
  <si>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</si>
  <si>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</si>
  <si>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</si>
  <si>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</si>
  <si>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</si>
  <si>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</si>
  <si>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</si>
  <si>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</si>
  <si>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</si>
  <si>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</si>
  <si>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</si>
  <si>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</si>
  <si>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</si>
  <si>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</si>
  <si>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</si>
  <si>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</si>
  <si>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</si>
  <si>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</si>
  <si>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</si>
  <si>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</si>
  <si>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</si>
  <si>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</si>
  <si>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</si>
  <si>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</si>
  <si>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</si>
  <si>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</si>
  <si>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</si>
  <si>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</si>
  <si>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</si>
  <si>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</si>
  <si>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</si>
  <si>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</si>
  <si>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</si>
  <si>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</si>
  <si>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</si>
  <si>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</si>
  <si>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</si>
  <si>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</si>
  <si>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</si>
  <si>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</si>
  <si>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</si>
  <si>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</si>
  <si>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</si>
  <si>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</si>
  <si>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</si>
  <si>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</si>
  <si>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</si>
  <si>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</si>
  <si>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</si>
  <si>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</si>
  <si>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</si>
  <si>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</si>
  <si>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</si>
  <si>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</si>
  <si>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</si>
  <si>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</si>
  <si>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</si>
  <si>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</si>
  <si>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</si>
  <si>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</si>
  <si>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</si>
  <si>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</si>
  <si>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</si>
  <si>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</si>
  <si>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</si>
  <si>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</si>
  <si>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</si>
  <si>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</si>
  <si>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</si>
  <si>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</si>
  <si>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</si>
  <si>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</si>
  <si>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</si>
  <si>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</si>
  <si>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</si>
  <si>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</si>
  <si>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</si>
  <si>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</si>
  <si>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</si>
  <si>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</si>
  <si>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</si>
  <si>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</si>
  <si>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</si>
  <si>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</si>
  <si>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</si>
  <si>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</si>
  <si>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</si>
  <si>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</si>
  <si>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</si>
  <si>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</si>
  <si>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</si>
  <si>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</si>
  <si>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</si>
  <si>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</si>
  <si>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</si>
  <si>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</si>
  <si>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</si>
  <si>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</si>
  <si>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</si>
  <si>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</si>
  <si>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</si>
  <si>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</si>
  <si>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</si>
  <si>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</si>
  <si>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</si>
  <si>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</si>
  <si>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</si>
  <si>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</si>
  <si>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</si>
  <si>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</si>
  <si>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</si>
  <si>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</si>
  <si>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</si>
  <si>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</si>
  <si>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</si>
  <si>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</si>
  <si>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</si>
  <si>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</si>
  <si>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</si>
  <si>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</si>
  <si>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</si>
  <si>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</si>
  <si>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</si>
  <si>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</si>
  <si>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</si>
  <si>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</si>
  <si>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</si>
  <si>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</si>
  <si>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</si>
  <si>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</si>
  <si>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</si>
  <si>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</si>
  <si>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</si>
  <si>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</si>
  <si>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</si>
  <si>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</si>
  <si>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</si>
  <si>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</si>
  <si>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</si>
  <si>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</si>
  <si>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</si>
  <si>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</si>
  <si>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</si>
  <si>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</si>
  <si>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</si>
  <si>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</si>
  <si>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</si>
  <si>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</si>
  <si>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</si>
  <si>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</si>
  <si>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</si>
  <si>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</si>
  <si>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</si>
  <si>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</si>
  <si>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</si>
  <si>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</si>
  <si>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</si>
  <si>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</si>
  <si>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</si>
  <si>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</si>
  <si>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</si>
  <si>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</si>
  <si>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</si>
  <si>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</si>
  <si>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</si>
  <si>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</si>
  <si>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</si>
  <si>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</si>
  <si>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</si>
  <si>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</si>
  <si>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</si>
  <si>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</si>
  <si>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</si>
  <si>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</si>
  <si>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</si>
  <si>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</si>
  <si>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</si>
  <si>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</si>
  <si>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</si>
  <si>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</si>
  <si>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</si>
  <si>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</si>
  <si>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</si>
  <si>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</si>
  <si>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</si>
  <si>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</si>
  <si>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</si>
  <si>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</si>
  <si>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</si>
  <si>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</si>
  <si>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</si>
  <si>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</si>
  <si>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</si>
  <si>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</si>
  <si>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</si>
  <si>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</si>
  <si>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</si>
  <si>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</si>
  <si>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</si>
  <si>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</si>
  <si>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</si>
  <si>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</si>
  <si>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</si>
  <si>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</si>
  <si>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</si>
  <si>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</si>
  <si>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</si>
  <si>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</si>
  <si>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</si>
  <si>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</si>
  <si>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</si>
  <si>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</si>
  <si>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</si>
  <si>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</si>
  <si>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</si>
  <si>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</si>
  <si>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</si>
  <si>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</si>
  <si>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</si>
  <si>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</si>
  <si>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</si>
  <si>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</si>
  <si>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</si>
  <si>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</si>
  <si>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</si>
  <si>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</si>
  <si>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</si>
  <si>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</si>
  <si>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</si>
  <si>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</si>
  <si>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</si>
  <si>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</si>
  <si>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</si>
  <si>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</si>
  <si>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</si>
  <si>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</si>
  <si>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</si>
  <si>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</si>
  <si>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</si>
  <si>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</si>
  <si>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</si>
  <si>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</si>
  <si>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</si>
  <si>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</si>
  <si>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</si>
  <si>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</si>
  <si>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</si>
  <si>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</si>
  <si>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</si>
  <si>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</si>
  <si>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</si>
  <si>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</si>
  <si>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</si>
  <si>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</si>
  <si>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</si>
  <si>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</si>
  <si>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</si>
  <si>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</si>
  <si>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</si>
  <si>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</si>
  <si>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</si>
  <si>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</si>
  <si>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</si>
  <si>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</si>
  <si>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</si>
  <si>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</si>
  <si>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</si>
  <si>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</si>
  <si>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</si>
  <si>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</si>
  <si>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</si>
  <si>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</si>
  <si>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</si>
  <si>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</si>
  <si>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</si>
  <si>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</si>
  <si>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</si>
  <si>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</si>
  <si>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</si>
  <si>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</si>
  <si>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</si>
  <si>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</si>
  <si>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</si>
  <si>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</si>
  <si>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</si>
  <si>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</si>
  <si>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</si>
  <si>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</si>
  <si>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</si>
  <si>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</si>
  <si>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</si>
  <si>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</si>
  <si>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</si>
  <si>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</si>
  <si>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</si>
  <si>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</si>
  <si>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</si>
  <si>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</si>
  <si>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</si>
  <si>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</si>
  <si>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</si>
  <si>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</si>
  <si>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</si>
  <si>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</si>
  <si>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</si>
  <si>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</si>
  <si>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</si>
  <si>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</si>
  <si>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</si>
  <si>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</si>
  <si>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</si>
  <si>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</si>
  <si>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</si>
  <si>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</si>
  <si>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</si>
  <si>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</si>
  <si>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</si>
  <si>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</si>
  <si>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</si>
  <si>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</si>
  <si>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</si>
  <si>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</si>
  <si>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</si>
  <si>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</si>
  <si>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</si>
  <si>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</si>
  <si>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</si>
  <si>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</si>
  <si>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</si>
  <si>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</si>
  <si>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</si>
  <si>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</si>
  <si>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</si>
  <si>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</si>
  <si>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</si>
  <si>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</si>
  <si>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</si>
  <si>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</si>
  <si>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</si>
  <si>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</si>
  <si>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</si>
  <si>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</si>
  <si>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</si>
  <si>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</si>
  <si>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</si>
  <si>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</si>
  <si>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</si>
  <si>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</si>
  <si>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</si>
  <si>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</si>
  <si>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</si>
  <si>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</si>
  <si>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</si>
  <si>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</si>
  <si>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</si>
  <si>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</si>
  <si>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</si>
  <si>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</si>
  <si>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</si>
  <si>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</si>
  <si>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</si>
  <si>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</si>
  <si>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</si>
  <si>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</si>
  <si>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</si>
  <si>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</si>
  <si>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</si>
  <si>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</si>
  <si>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</si>
  <si>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</si>
  <si>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</si>
  <si>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</si>
  <si>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</si>
  <si>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</si>
  <si>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</si>
  <si>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</si>
  <si>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</si>
  <si>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</si>
  <si>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</si>
  <si>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</si>
  <si>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</si>
  <si>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</si>
  <si>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</si>
  <si>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</si>
  <si>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</si>
  <si>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</si>
  <si>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</si>
  <si>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</si>
  <si>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</si>
  <si>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</si>
  <si>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</si>
  <si>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</si>
  <si>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</si>
  <si>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</si>
  <si>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</si>
  <si>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</si>
  <si>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</si>
  <si>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</si>
  <si>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</si>
  <si>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</si>
  <si>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</si>
  <si>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</si>
  <si>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</si>
  <si>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</si>
  <si>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</si>
  <si>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</si>
  <si>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</si>
  <si>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</si>
  <si>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</si>
  <si>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</si>
  <si>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</si>
  <si>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</si>
  <si>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</si>
  <si>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</si>
  <si>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</si>
  <si>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</si>
  <si>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</si>
  <si>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</si>
  <si>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</si>
  <si>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</si>
  <si>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</si>
  <si>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</si>
  <si>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</si>
  <si>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</si>
  <si>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</si>
  <si>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</si>
  <si>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</si>
  <si>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</si>
  <si>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</si>
  <si>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</si>
  <si>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</si>
  <si>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</si>
  <si>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</si>
  <si>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</si>
  <si>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</si>
  <si>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</si>
  <si>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</si>
  <si>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</si>
  <si>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</si>
  <si>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</si>
  <si>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</si>
  <si>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</si>
  <si>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</si>
  <si>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</si>
  <si>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</si>
  <si>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</si>
  <si>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</si>
  <si>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</si>
  <si>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</si>
  <si>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</si>
  <si>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</si>
  <si>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</si>
  <si>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</si>
  <si>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</si>
  <si>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</si>
  <si>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</si>
  <si>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</si>
  <si>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</si>
  <si>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</si>
  <si>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</si>
  <si>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</si>
  <si>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</si>
  <si>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</si>
  <si>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</si>
  <si>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</si>
  <si>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</si>
  <si>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</si>
  <si>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</si>
  <si>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</si>
  <si>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</si>
  <si>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</si>
  <si>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</si>
  <si>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</si>
  <si>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</si>
  <si>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</si>
  <si>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</si>
  <si>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</si>
  <si>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</si>
  <si>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</si>
  <si>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</si>
  <si>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</si>
  <si>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</si>
  <si>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</si>
  <si>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</si>
  <si>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</si>
  <si>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</si>
  <si>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</si>
  <si>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</si>
  <si>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</si>
  <si>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</si>
  <si>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</si>
  <si>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</si>
  <si>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</si>
  <si>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</si>
  <si>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</si>
  <si>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</si>
  <si>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</si>
  <si>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</si>
  <si>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</si>
  <si>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</si>
  <si>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</si>
  <si>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</si>
  <si>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</si>
  <si>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</si>
  <si>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</si>
  <si>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</si>
  <si>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</si>
  <si>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</si>
  <si>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</si>
  <si>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</si>
  <si>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</si>
  <si>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</si>
  <si>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</si>
  <si>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</si>
  <si>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</si>
  <si>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</si>
  <si>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</si>
  <si>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</si>
  <si>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</si>
  <si>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</si>
  <si>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</si>
  <si>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</si>
  <si>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</si>
  <si>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</si>
  <si>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</si>
  <si>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</si>
  <si>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</si>
  <si>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</si>
  <si>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</si>
  <si>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</si>
  <si>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</si>
  <si>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</si>
  <si>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</si>
  <si>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</si>
  <si>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MARIJANCI</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</si>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</sst>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 _k_n_-;\-* #,##0.00\ _k_n_-;_-* &quot;-&quot;??\ _k_n_-;_-@_-"/>
    <numFmt numFmtId="164" formatCode="00000"/>
    <numFmt numFmtId="165" formatCode="000"/>
    <numFmt numFmtId="166"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43"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5" fontId="5" fillId="0" borderId="28" xfId="0" applyNumberFormat="1" applyFont="1" applyFill="1" applyBorder="1" applyAlignment="1" applyProtection="1">
      <alignment horizontal="center" vertical="center"/>
    </xf>
    <xf numFmtId="165" fontId="5" fillId="0" borderId="34" xfId="0" applyNumberFormat="1" applyFont="1" applyFill="1" applyBorder="1" applyAlignment="1" applyProtection="1">
      <alignment horizontal="center" vertical="center"/>
    </xf>
    <xf numFmtId="165"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6"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6"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6"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6"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6"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4"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5"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5" fontId="5" fillId="0" borderId="25" xfId="0" applyNumberFormat="1" applyFont="1" applyFill="1" applyBorder="1" applyAlignment="1" applyProtection="1">
      <alignment horizontal="center" vertical="center"/>
    </xf>
    <xf numFmtId="165" fontId="5" fillId="0" borderId="31" xfId="0" applyNumberFormat="1" applyFont="1" applyFill="1" applyBorder="1" applyAlignment="1" applyProtection="1">
      <alignment horizontal="center" vertical="center"/>
    </xf>
    <xf numFmtId="165"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6"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6"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4"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6"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43" fontId="16" fillId="0" borderId="29" xfId="20" applyNumberFormat="1" applyFont="1" applyFill="1" applyBorder="1" applyAlignment="1" applyProtection="1">
      <alignment horizontal="right" vertical="top" shrinkToFit="1"/>
    </xf>
    <xf numFmtId="43"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4"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xfId="20" builtinId="3"/>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xfId="0" builtinId="0"/>
    <cellStyle name="Normal 2" xfId="43"/>
    <cellStyle name="Normal 2 2" xfId="44"/>
    <cellStyle name="Normal 3" xfId="45"/>
    <cellStyle name="Normal_Sheet1" xfId="46"/>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531318.66</v>
      </c>
      <c r="D2" s="7">
        <f>'PR-RAS'!E6</f>
        <v>1309454.32</v>
      </c>
      <c r="E2" s="7">
        <v>0</v>
      </c>
      <c r="F2" s="7">
        <v>0</v>
      </c>
      <c r="G2" s="8">
        <f t="shared" ref="G2:G274" si="0">(B2/1000)*(C2*1+D2*2)</f>
        <v>3150.2273000000005</v>
      </c>
      <c r="H2" s="8">
        <f t="shared" ref="H2:H274" si="1">ABS(C2-ROUND(C2,0))+ABS(D2-ROUND(D2,0))</f>
        <v>0.66000000003259629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171696.43000000002</v>
      </c>
      <c r="D3" s="2">
        <f>'PR-RAS'!E7</f>
        <v>165323.69</v>
      </c>
      <c r="E3" s="2">
        <v>0</v>
      </c>
      <c r="F3" s="2">
        <v>0</v>
      </c>
      <c r="G3" s="3">
        <f t="shared" si="0"/>
        <v>1004.6876200000002</v>
      </c>
      <c r="H3" s="3">
        <f t="shared" si="1"/>
        <v>0.7400000000197906</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148343.51</v>
      </c>
      <c r="D4" s="2">
        <f>'PR-RAS'!E8</f>
        <v>161442.5</v>
      </c>
      <c r="E4" s="2">
        <v>0</v>
      </c>
      <c r="F4" s="2">
        <v>0</v>
      </c>
      <c r="G4" s="3">
        <f t="shared" si="0"/>
        <v>1413.68553</v>
      </c>
      <c r="H4" s="3">
        <f t="shared" si="1"/>
        <v>0.98999999999068677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148343.51</v>
      </c>
      <c r="D5" s="2">
        <f>'PR-RAS'!E9</f>
        <v>161442.5</v>
      </c>
      <c r="E5" s="2">
        <v>0</v>
      </c>
      <c r="F5" s="2">
        <v>0</v>
      </c>
      <c r="G5" s="3">
        <f t="shared" si="0"/>
        <v>1884.9140400000001</v>
      </c>
      <c r="H5" s="3">
        <f t="shared" si="1"/>
        <v>0.98999999999068677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22407.88</v>
      </c>
      <c r="D19" s="2">
        <f>'PR-RAS'!E23</f>
        <v>3403.32</v>
      </c>
      <c r="E19" s="2">
        <v>0</v>
      </c>
      <c r="F19" s="2">
        <v>0</v>
      </c>
      <c r="G19" s="3">
        <f t="shared" si="0"/>
        <v>525.86135999999999</v>
      </c>
      <c r="H19" s="3">
        <f t="shared" si="1"/>
        <v>0.43999999999914507</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66.36</v>
      </c>
      <c r="D20" s="2">
        <f>'PR-RAS'!E24</f>
        <v>165.38</v>
      </c>
      <c r="E20" s="2">
        <v>0</v>
      </c>
      <c r="F20" s="2">
        <v>0</v>
      </c>
      <c r="G20" s="3">
        <f t="shared" si="0"/>
        <v>7.54528</v>
      </c>
      <c r="H20" s="3">
        <f t="shared" si="1"/>
        <v>0.73999999999999488</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22341.52</v>
      </c>
      <c r="D23" s="2">
        <f>'PR-RAS'!E27</f>
        <v>3237.94</v>
      </c>
      <c r="E23" s="2">
        <v>0</v>
      </c>
      <c r="F23" s="2">
        <v>0</v>
      </c>
      <c r="G23" s="3">
        <f t="shared" si="0"/>
        <v>633.9828</v>
      </c>
      <c r="H23" s="3">
        <f t="shared" si="1"/>
        <v>0.53999999999950887</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945.04</v>
      </c>
      <c r="D25" s="2">
        <f>'PR-RAS'!E29</f>
        <v>477.87</v>
      </c>
      <c r="E25" s="2">
        <v>0</v>
      </c>
      <c r="F25" s="2">
        <v>0</v>
      </c>
      <c r="G25" s="3">
        <f t="shared" si="0"/>
        <v>45.618720000000003</v>
      </c>
      <c r="H25" s="3">
        <f t="shared" si="1"/>
        <v>0.16999999999995907</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945.04</v>
      </c>
      <c r="D27" s="2">
        <f>'PR-RAS'!E31</f>
        <v>477.87</v>
      </c>
      <c r="E27" s="2">
        <v>0</v>
      </c>
      <c r="F27" s="2">
        <v>0</v>
      </c>
      <c r="G27" s="3">
        <f t="shared" si="0"/>
        <v>49.420279999999998</v>
      </c>
      <c r="H27" s="3">
        <f t="shared" si="1"/>
        <v>0.16999999999995907</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337167.38</v>
      </c>
      <c r="D45" s="2">
        <f>'PR-RAS'!E49</f>
        <v>1101109.3700000001</v>
      </c>
      <c r="E45" s="2">
        <v>0</v>
      </c>
      <c r="F45" s="2">
        <v>0</v>
      </c>
      <c r="G45" s="3">
        <f t="shared" si="0"/>
        <v>111732.98927999999</v>
      </c>
      <c r="H45" s="3">
        <f t="shared" si="1"/>
        <v>0.75000000011641532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215000</v>
      </c>
      <c r="D54" s="2">
        <f>'PR-RAS'!E58</f>
        <v>0</v>
      </c>
      <c r="E54" s="2">
        <v>0</v>
      </c>
      <c r="F54" s="2">
        <v>0</v>
      </c>
      <c r="G54" s="3">
        <f t="shared" si="0"/>
        <v>11395</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215000</v>
      </c>
      <c r="D56" s="2">
        <f>'PR-RAS'!E60</f>
        <v>0</v>
      </c>
      <c r="E56" s="2">
        <v>0</v>
      </c>
      <c r="F56" s="2">
        <v>0</v>
      </c>
      <c r="G56" s="3">
        <f t="shared" si="0"/>
        <v>11825</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122167.38</v>
      </c>
      <c r="D60" s="2">
        <f>'PR-RAS'!E64</f>
        <v>125693.94</v>
      </c>
      <c r="E60" s="2">
        <v>0</v>
      </c>
      <c r="F60" s="2">
        <v>0</v>
      </c>
      <c r="G60" s="3">
        <f t="shared" si="0"/>
        <v>22039.760340000001</v>
      </c>
      <c r="H60" s="3">
        <f t="shared" si="1"/>
        <v>0.44000000000232831</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122167.38</v>
      </c>
      <c r="D63" s="2">
        <f>'PR-RAS'!E67</f>
        <v>125693.94</v>
      </c>
      <c r="E63" s="2">
        <v>0</v>
      </c>
      <c r="F63" s="2">
        <v>0</v>
      </c>
      <c r="G63" s="3">
        <f>(B63/1000)*(C63*1+D63*2)</f>
        <v>23160.42612</v>
      </c>
      <c r="H63" s="3">
        <f>ABS(C63-ROUND(C63,0))+ABS(D63-ROUND(D63,0))</f>
        <v>0.44000000000232831</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975415.43</v>
      </c>
      <c r="E70" s="2">
        <v>0</v>
      </c>
      <c r="F70" s="2">
        <v>0</v>
      </c>
      <c r="G70" s="3">
        <f t="shared" si="0"/>
        <v>134607.32934000003</v>
      </c>
      <c r="H70" s="3">
        <f t="shared" si="1"/>
        <v>0.43000000005122274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975415.43</v>
      </c>
      <c r="E72" s="2">
        <v>0</v>
      </c>
      <c r="F72" s="2">
        <v>0</v>
      </c>
      <c r="G72" s="3">
        <f t="shared" si="0"/>
        <v>138508.99106</v>
      </c>
      <c r="H72" s="3">
        <f t="shared" si="1"/>
        <v>0.43000000005122274</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16480.89</v>
      </c>
      <c r="D78" s="2">
        <f>'PR-RAS'!E82</f>
        <v>30102.219999999998</v>
      </c>
      <c r="E78" s="2">
        <v>0</v>
      </c>
      <c r="F78" s="2">
        <v>0</v>
      </c>
      <c r="G78" s="3">
        <f t="shared" si="0"/>
        <v>5904.7704099999992</v>
      </c>
      <c r="H78" s="3">
        <f t="shared" si="1"/>
        <v>0.32999999999810825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16480.89</v>
      </c>
      <c r="D87" s="2">
        <f>'PR-RAS'!E91</f>
        <v>30102.219999999998</v>
      </c>
      <c r="E87" s="2">
        <v>0</v>
      </c>
      <c r="F87" s="2">
        <v>0</v>
      </c>
      <c r="G87" s="3">
        <f t="shared" si="0"/>
        <v>6594.9383799999987</v>
      </c>
      <c r="H87" s="3">
        <f t="shared" si="1"/>
        <v>0.32999999999810825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10950.02</v>
      </c>
      <c r="D89" s="2">
        <f>'PR-RAS'!E93</f>
        <v>25634.26</v>
      </c>
      <c r="E89" s="2">
        <v>0</v>
      </c>
      <c r="F89" s="2">
        <v>0</v>
      </c>
      <c r="G89" s="3">
        <f t="shared" si="0"/>
        <v>5475.2315199999994</v>
      </c>
      <c r="H89" s="3">
        <f t="shared" si="1"/>
        <v>0.27999999999883585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5530.87</v>
      </c>
      <c r="D90" s="2">
        <f>'PR-RAS'!E94</f>
        <v>3592.96</v>
      </c>
      <c r="E90" s="2">
        <v>0</v>
      </c>
      <c r="F90" s="2">
        <v>0</v>
      </c>
      <c r="G90" s="3">
        <f t="shared" si="0"/>
        <v>1131.79431</v>
      </c>
      <c r="H90" s="3">
        <f t="shared" si="1"/>
        <v>0.17000000000007276</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875</v>
      </c>
      <c r="E93" s="2">
        <v>0</v>
      </c>
      <c r="F93" s="2">
        <v>0</v>
      </c>
      <c r="G93" s="3">
        <f t="shared" si="0"/>
        <v>161</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5973.96</v>
      </c>
      <c r="D102" s="2">
        <f>'PR-RAS'!E106</f>
        <v>12919.04</v>
      </c>
      <c r="E102" s="2">
        <v>0</v>
      </c>
      <c r="F102" s="2">
        <v>0</v>
      </c>
      <c r="G102" s="3">
        <f t="shared" si="0"/>
        <v>3213.0160400000004</v>
      </c>
      <c r="H102" s="3">
        <f t="shared" si="1"/>
        <v>8.0000000000836735E-2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2570.31</v>
      </c>
      <c r="D108" s="2">
        <f>'PR-RAS'!E112</f>
        <v>8740.41</v>
      </c>
      <c r="E108" s="2">
        <v>0</v>
      </c>
      <c r="F108" s="2">
        <v>0</v>
      </c>
      <c r="G108" s="3">
        <f t="shared" si="0"/>
        <v>2145.47091</v>
      </c>
      <c r="H108" s="3">
        <f t="shared" si="1"/>
        <v>0.71999999999979991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581.07000000000005</v>
      </c>
      <c r="D111" s="2">
        <f>'PR-RAS'!E115</f>
        <v>0</v>
      </c>
      <c r="E111" s="2">
        <v>0</v>
      </c>
      <c r="F111" s="2">
        <v>0</v>
      </c>
      <c r="G111" s="3">
        <f t="shared" si="0"/>
        <v>63.917700000000004</v>
      </c>
      <c r="H111" s="3">
        <f t="shared" si="1"/>
        <v>7.0000000000050022E-2</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1989.24</v>
      </c>
      <c r="D113" s="2">
        <f>'PR-RAS'!E117</f>
        <v>8740.41</v>
      </c>
      <c r="E113" s="2">
        <v>0</v>
      </c>
      <c r="F113" s="2">
        <v>0</v>
      </c>
      <c r="G113" s="3">
        <f t="shared" si="0"/>
        <v>2180.6467200000002</v>
      </c>
      <c r="H113" s="3">
        <f t="shared" si="1"/>
        <v>0.64999999999986358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3403.65</v>
      </c>
      <c r="D116" s="2">
        <f>'PR-RAS'!E120</f>
        <v>4178.63</v>
      </c>
      <c r="E116" s="2">
        <v>0</v>
      </c>
      <c r="F116" s="2">
        <v>0</v>
      </c>
      <c r="G116" s="3">
        <f t="shared" si="0"/>
        <v>1352.5046500000001</v>
      </c>
      <c r="H116" s="3">
        <f t="shared" si="1"/>
        <v>0.71999999999979991</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367.52</v>
      </c>
      <c r="E117" s="2">
        <v>0</v>
      </c>
      <c r="F117" s="2">
        <v>0</v>
      </c>
      <c r="G117" s="3">
        <f t="shared" si="0"/>
        <v>85.26464</v>
      </c>
      <c r="H117" s="3">
        <f t="shared" si="1"/>
        <v>0.48000000000001819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3403.65</v>
      </c>
      <c r="D118" s="2">
        <f>'PR-RAS'!E122</f>
        <v>3811.11</v>
      </c>
      <c r="E118" s="2">
        <v>0</v>
      </c>
      <c r="F118" s="2">
        <v>0</v>
      </c>
      <c r="G118" s="3">
        <f t="shared" si="0"/>
        <v>1290.0267900000001</v>
      </c>
      <c r="H118" s="3">
        <f t="shared" si="1"/>
        <v>0.46000000000003638</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272278.84999999998</v>
      </c>
      <c r="D148" s="2">
        <f>'PR-RAS'!E152</f>
        <v>292928.17</v>
      </c>
      <c r="E148" s="2">
        <v>0</v>
      </c>
      <c r="F148" s="2">
        <v>0</v>
      </c>
      <c r="G148" s="3">
        <f t="shared" si="0"/>
        <v>126145.87292999998</v>
      </c>
      <c r="H148" s="3">
        <f t="shared" si="1"/>
        <v>0.32000000000698492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36826.25</v>
      </c>
      <c r="D149" s="2">
        <f>'PR-RAS'!E153</f>
        <v>63292.869999999995</v>
      </c>
      <c r="E149" s="2">
        <v>0</v>
      </c>
      <c r="F149" s="2">
        <v>0</v>
      </c>
      <c r="G149" s="3">
        <f t="shared" si="0"/>
        <v>24184.974519999996</v>
      </c>
      <c r="H149" s="3">
        <f t="shared" si="1"/>
        <v>0.38000000000465661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30400.6</v>
      </c>
      <c r="D150" s="2">
        <f>'PR-RAS'!E154</f>
        <v>52026.31</v>
      </c>
      <c r="E150" s="2">
        <v>0</v>
      </c>
      <c r="F150" s="2">
        <v>0</v>
      </c>
      <c r="G150" s="3">
        <f t="shared" si="0"/>
        <v>20033.529780000001</v>
      </c>
      <c r="H150" s="3">
        <f t="shared" si="1"/>
        <v>0.70999999999912689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30400.6</v>
      </c>
      <c r="D151" s="2">
        <f>'PR-RAS'!E155</f>
        <v>52026.31</v>
      </c>
      <c r="E151" s="2">
        <v>0</v>
      </c>
      <c r="F151" s="2">
        <v>0</v>
      </c>
      <c r="G151" s="3">
        <f t="shared" si="0"/>
        <v>20167.983</v>
      </c>
      <c r="H151" s="3">
        <f t="shared" si="1"/>
        <v>0.70999999999912689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1409.55</v>
      </c>
      <c r="D155" s="2">
        <f>'PR-RAS'!E159</f>
        <v>3150</v>
      </c>
      <c r="E155" s="2">
        <v>0</v>
      </c>
      <c r="F155" s="2">
        <v>0</v>
      </c>
      <c r="G155" s="3">
        <f t="shared" si="0"/>
        <v>1187.2707</v>
      </c>
      <c r="H155" s="3">
        <f t="shared" si="1"/>
        <v>0.45000000000004547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5016.1000000000004</v>
      </c>
      <c r="D156" s="2">
        <f>'PR-RAS'!E160</f>
        <v>8116.56</v>
      </c>
      <c r="E156" s="2">
        <v>0</v>
      </c>
      <c r="F156" s="2">
        <v>0</v>
      </c>
      <c r="G156" s="3">
        <f t="shared" si="0"/>
        <v>3293.6291000000001</v>
      </c>
      <c r="H156" s="3">
        <f t="shared" si="1"/>
        <v>0.53999999999996362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5016.1000000000004</v>
      </c>
      <c r="D158" s="2">
        <f>'PR-RAS'!E162</f>
        <v>8116.56</v>
      </c>
      <c r="E158" s="2">
        <v>0</v>
      </c>
      <c r="F158" s="2">
        <v>0</v>
      </c>
      <c r="G158" s="3">
        <f t="shared" si="0"/>
        <v>3336.1275400000004</v>
      </c>
      <c r="H158" s="3">
        <f t="shared" si="1"/>
        <v>0.53999999999996362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84704.52</v>
      </c>
      <c r="D160" s="2">
        <f>'PR-RAS'!E164</f>
        <v>74917.180000000008</v>
      </c>
      <c r="E160" s="2">
        <v>0</v>
      </c>
      <c r="F160" s="2">
        <v>0</v>
      </c>
      <c r="G160" s="3">
        <f t="shared" si="0"/>
        <v>37291.681920000003</v>
      </c>
      <c r="H160" s="3">
        <f t="shared" si="1"/>
        <v>0.66000000000349246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2652.8</v>
      </c>
      <c r="D161" s="2">
        <f>'PR-RAS'!E165</f>
        <v>1799.13</v>
      </c>
      <c r="E161" s="2">
        <v>0</v>
      </c>
      <c r="F161" s="2">
        <v>0</v>
      </c>
      <c r="G161" s="3">
        <f t="shared" si="0"/>
        <v>1000.1696000000001</v>
      </c>
      <c r="H161" s="3">
        <f t="shared" si="1"/>
        <v>0.32999999999992724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1710.8</v>
      </c>
      <c r="D162" s="2">
        <f>'PR-RAS'!E166</f>
        <v>896</v>
      </c>
      <c r="E162" s="2">
        <v>0</v>
      </c>
      <c r="F162" s="2">
        <v>0</v>
      </c>
      <c r="G162" s="3">
        <f t="shared" si="0"/>
        <v>563.95080000000007</v>
      </c>
      <c r="H162" s="3">
        <f t="shared" si="1"/>
        <v>0.20000000000004547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409.5</v>
      </c>
      <c r="D163" s="2">
        <f>'PR-RAS'!E167</f>
        <v>288</v>
      </c>
      <c r="E163" s="2">
        <v>0</v>
      </c>
      <c r="F163" s="2">
        <v>0</v>
      </c>
      <c r="G163" s="3">
        <f t="shared" si="0"/>
        <v>159.65100000000001</v>
      </c>
      <c r="H163" s="3">
        <f t="shared" si="1"/>
        <v>0.5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532.5</v>
      </c>
      <c r="D164" s="2">
        <f>'PR-RAS'!E168</f>
        <v>615.13</v>
      </c>
      <c r="E164" s="2">
        <v>0</v>
      </c>
      <c r="F164" s="2">
        <v>0</v>
      </c>
      <c r="G164" s="3">
        <f t="shared" si="0"/>
        <v>287.32988</v>
      </c>
      <c r="H164" s="3">
        <f t="shared" si="1"/>
        <v>0.62999999999999545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26250.78</v>
      </c>
      <c r="D166" s="2">
        <f>'PR-RAS'!E170</f>
        <v>16271.58</v>
      </c>
      <c r="E166" s="2">
        <v>0</v>
      </c>
      <c r="F166" s="2">
        <v>0</v>
      </c>
      <c r="G166" s="3">
        <f t="shared" si="0"/>
        <v>9701.0001000000011</v>
      </c>
      <c r="H166" s="3">
        <f t="shared" si="1"/>
        <v>0.64000000000123691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841.58</v>
      </c>
      <c r="D167" s="2">
        <f>'PR-RAS'!E171</f>
        <v>893.74</v>
      </c>
      <c r="E167" s="2">
        <v>0</v>
      </c>
      <c r="F167" s="2">
        <v>0</v>
      </c>
      <c r="G167" s="3">
        <f t="shared" si="0"/>
        <v>436.42396000000002</v>
      </c>
      <c r="H167" s="3">
        <f t="shared" si="1"/>
        <v>0.67999999999994998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23145.19</v>
      </c>
      <c r="D169" s="2">
        <f>'PR-RAS'!E173</f>
        <v>14664.57</v>
      </c>
      <c r="E169" s="2">
        <v>0</v>
      </c>
      <c r="F169" s="2">
        <v>0</v>
      </c>
      <c r="G169" s="3">
        <f t="shared" si="0"/>
        <v>8815.6874400000015</v>
      </c>
      <c r="H169" s="3">
        <f t="shared" si="1"/>
        <v>0.61999999999898137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2264.0100000000002</v>
      </c>
      <c r="D170" s="2">
        <f>'PR-RAS'!E174</f>
        <v>713.27</v>
      </c>
      <c r="E170" s="2">
        <v>0</v>
      </c>
      <c r="F170" s="2">
        <v>0</v>
      </c>
      <c r="G170" s="3">
        <f t="shared" si="0"/>
        <v>623.7029500000001</v>
      </c>
      <c r="H170" s="3">
        <f t="shared" si="1"/>
        <v>0.28000000000020009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51201.560000000005</v>
      </c>
      <c r="D174" s="2">
        <f>'PR-RAS'!E178</f>
        <v>53346.8</v>
      </c>
      <c r="E174" s="2">
        <v>0</v>
      </c>
      <c r="F174" s="2">
        <v>0</v>
      </c>
      <c r="G174" s="3">
        <f t="shared" si="0"/>
        <v>27315.862679999998</v>
      </c>
      <c r="H174" s="3">
        <f t="shared" si="1"/>
        <v>0.63999999999214197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1927.98</v>
      </c>
      <c r="D175" s="2">
        <f>'PR-RAS'!E179</f>
        <v>3450.34</v>
      </c>
      <c r="E175" s="2">
        <v>0</v>
      </c>
      <c r="F175" s="2">
        <v>0</v>
      </c>
      <c r="G175" s="3">
        <f t="shared" si="0"/>
        <v>1536.1868399999998</v>
      </c>
      <c r="H175" s="3">
        <f t="shared" si="1"/>
        <v>0.36000000000012733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7539.02</v>
      </c>
      <c r="D176" s="2">
        <f>'PR-RAS'!E180</f>
        <v>30307.02</v>
      </c>
      <c r="E176" s="2">
        <v>0</v>
      </c>
      <c r="F176" s="2">
        <v>0</v>
      </c>
      <c r="G176" s="3">
        <f t="shared" si="0"/>
        <v>11926.785499999998</v>
      </c>
      <c r="H176" s="3">
        <f t="shared" si="1"/>
        <v>4.0000000000873115E-2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2845.95</v>
      </c>
      <c r="D177" s="2">
        <f>'PR-RAS'!E181</f>
        <v>1552.44</v>
      </c>
      <c r="E177" s="2">
        <v>0</v>
      </c>
      <c r="F177" s="2">
        <v>0</v>
      </c>
      <c r="G177" s="3">
        <f t="shared" si="0"/>
        <v>1047.34608</v>
      </c>
      <c r="H177" s="3">
        <f t="shared" si="1"/>
        <v>0.49000000000023647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4199.3900000000003</v>
      </c>
      <c r="D178" s="2">
        <f>'PR-RAS'!E182</f>
        <v>2570.08</v>
      </c>
      <c r="E178" s="2">
        <v>0</v>
      </c>
      <c r="F178" s="2">
        <v>0</v>
      </c>
      <c r="G178" s="3">
        <f t="shared" si="0"/>
        <v>1653.1003499999997</v>
      </c>
      <c r="H178" s="3">
        <f t="shared" si="1"/>
        <v>0.47000000000025466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8398.65</v>
      </c>
      <c r="D180" s="2">
        <f>'PR-RAS'!E184</f>
        <v>3924.47</v>
      </c>
      <c r="E180" s="2">
        <v>0</v>
      </c>
      <c r="F180" s="2">
        <v>0</v>
      </c>
      <c r="G180" s="3">
        <f t="shared" si="0"/>
        <v>2908.3186099999998</v>
      </c>
      <c r="H180" s="3">
        <f t="shared" si="1"/>
        <v>0.82000000000016371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17459.810000000001</v>
      </c>
      <c r="D181" s="2">
        <f>'PR-RAS'!E185</f>
        <v>2380</v>
      </c>
      <c r="E181" s="2">
        <v>0</v>
      </c>
      <c r="F181" s="2">
        <v>0</v>
      </c>
      <c r="G181" s="3">
        <f t="shared" si="0"/>
        <v>3999.5658000000003</v>
      </c>
      <c r="H181" s="3">
        <f t="shared" si="1"/>
        <v>0.18999999999869033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1747.18</v>
      </c>
      <c r="D182" s="2">
        <f>'PR-RAS'!E186</f>
        <v>1782.5</v>
      </c>
      <c r="E182" s="2">
        <v>0</v>
      </c>
      <c r="F182" s="2">
        <v>0</v>
      </c>
      <c r="G182" s="3">
        <f t="shared" si="0"/>
        <v>961.50458000000003</v>
      </c>
      <c r="H182" s="3">
        <f t="shared" si="1"/>
        <v>0.68000000000006366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7083.58</v>
      </c>
      <c r="D183" s="2">
        <f>'PR-RAS'!E187</f>
        <v>7379.95</v>
      </c>
      <c r="E183" s="2">
        <v>0</v>
      </c>
      <c r="F183" s="2">
        <v>0</v>
      </c>
      <c r="G183" s="3">
        <f t="shared" si="0"/>
        <v>3975.5133599999999</v>
      </c>
      <c r="H183" s="3">
        <f t="shared" si="1"/>
        <v>0.47000000000025466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4599.3799999999992</v>
      </c>
      <c r="D190" s="2">
        <f>'PR-RAS'!E194</f>
        <v>3499.67</v>
      </c>
      <c r="E190" s="2">
        <v>0</v>
      </c>
      <c r="F190" s="2">
        <v>0</v>
      </c>
      <c r="G190" s="3">
        <f t="shared" si="0"/>
        <v>2192.1580799999997</v>
      </c>
      <c r="H190" s="3">
        <f t="shared" si="1"/>
        <v>0.70999999999912689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20</v>
      </c>
      <c r="D191" s="2">
        <f>'PR-RAS'!E195</f>
        <v>0</v>
      </c>
      <c r="E191" s="2">
        <v>0</v>
      </c>
      <c r="F191" s="2">
        <v>0</v>
      </c>
      <c r="G191" s="3">
        <f t="shared" si="0"/>
        <v>3.8</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3667.07</v>
      </c>
      <c r="D192" s="2">
        <f>'PR-RAS'!E196</f>
        <v>2162.75</v>
      </c>
      <c r="E192" s="2">
        <v>0</v>
      </c>
      <c r="F192" s="2">
        <v>0</v>
      </c>
      <c r="G192" s="3">
        <f t="shared" si="0"/>
        <v>1526.58087</v>
      </c>
      <c r="H192" s="3">
        <f t="shared" si="1"/>
        <v>0.32000000000016371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427.46</v>
      </c>
      <c r="D193" s="2">
        <f>'PR-RAS'!E197</f>
        <v>787.59</v>
      </c>
      <c r="E193" s="2">
        <v>0</v>
      </c>
      <c r="F193" s="2">
        <v>0</v>
      </c>
      <c r="G193" s="3">
        <f t="shared" si="0"/>
        <v>384.50688000000002</v>
      </c>
      <c r="H193" s="3">
        <f t="shared" si="1"/>
        <v>0.8699999999999477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184.23</v>
      </c>
      <c r="D194" s="2">
        <f>'PR-RAS'!E198</f>
        <v>549.33000000000004</v>
      </c>
      <c r="E194" s="2">
        <v>0</v>
      </c>
      <c r="F194" s="2">
        <v>0</v>
      </c>
      <c r="G194" s="3">
        <f t="shared" si="0"/>
        <v>247.59777000000003</v>
      </c>
      <c r="H194" s="3">
        <f t="shared" si="1"/>
        <v>0.5600000000000307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270.62</v>
      </c>
      <c r="D195" s="2">
        <f>'PR-RAS'!E199</f>
        <v>0</v>
      </c>
      <c r="E195" s="2">
        <v>0</v>
      </c>
      <c r="F195" s="2">
        <v>0</v>
      </c>
      <c r="G195" s="3">
        <f t="shared" si="0"/>
        <v>52.500280000000004</v>
      </c>
      <c r="H195" s="3">
        <f t="shared" si="1"/>
        <v>0.37999999999999545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30</v>
      </c>
      <c r="D197" s="2">
        <f>'PR-RAS'!E201</f>
        <v>0</v>
      </c>
      <c r="E197" s="2">
        <v>0</v>
      </c>
      <c r="F197" s="2">
        <v>0</v>
      </c>
      <c r="G197" s="3">
        <f t="shared" si="0"/>
        <v>5.88</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16955.04</v>
      </c>
      <c r="D198" s="2">
        <f>'PR-RAS'!E202</f>
        <v>30226.37</v>
      </c>
      <c r="E198" s="2">
        <v>0</v>
      </c>
      <c r="F198" s="2">
        <v>0</v>
      </c>
      <c r="G198" s="3">
        <f t="shared" si="0"/>
        <v>15249.33266</v>
      </c>
      <c r="H198" s="3">
        <f t="shared" si="1"/>
        <v>0.40999999999985448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7789.49</v>
      </c>
      <c r="D204" s="2">
        <f>'PR-RAS'!E208</f>
        <v>0</v>
      </c>
      <c r="E204" s="2">
        <v>0</v>
      </c>
      <c r="F204" s="2">
        <v>0</v>
      </c>
      <c r="G204" s="3">
        <f t="shared" si="0"/>
        <v>1581.26647</v>
      </c>
      <c r="H204" s="3">
        <f t="shared" si="1"/>
        <v>0.48999999999978172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7789.49</v>
      </c>
      <c r="D206" s="2">
        <f>'PR-RAS'!E210</f>
        <v>0</v>
      </c>
      <c r="E206" s="2">
        <v>0</v>
      </c>
      <c r="F206" s="2">
        <v>0</v>
      </c>
      <c r="G206" s="3">
        <f t="shared" si="0"/>
        <v>1596.8454499999998</v>
      </c>
      <c r="H206" s="3">
        <f t="shared" si="1"/>
        <v>0.48999999999978172</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9165.5499999999993</v>
      </c>
      <c r="D212" s="2">
        <f>'PR-RAS'!E216</f>
        <v>30226.37</v>
      </c>
      <c r="E212" s="2">
        <v>0</v>
      </c>
      <c r="F212" s="2">
        <v>0</v>
      </c>
      <c r="G212" s="3">
        <f t="shared" si="0"/>
        <v>14689.459189999998</v>
      </c>
      <c r="H212" s="3">
        <f t="shared" si="1"/>
        <v>0.81999999999970896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1064.1400000000001</v>
      </c>
      <c r="D213" s="2">
        <f>'PR-RAS'!E217</f>
        <v>1347.01</v>
      </c>
      <c r="E213" s="2">
        <v>0</v>
      </c>
      <c r="F213" s="2">
        <v>0</v>
      </c>
      <c r="G213" s="3">
        <f t="shared" si="0"/>
        <v>796.72991999999999</v>
      </c>
      <c r="H213" s="3">
        <f t="shared" si="1"/>
        <v>0.15000000000009095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8101.41</v>
      </c>
      <c r="D216" s="2">
        <f>'PR-RAS'!E220</f>
        <v>28879.360000000001</v>
      </c>
      <c r="E216" s="2">
        <v>0</v>
      </c>
      <c r="F216" s="2">
        <v>0</v>
      </c>
      <c r="G216" s="3">
        <f t="shared" si="0"/>
        <v>14159.927950000001</v>
      </c>
      <c r="H216" s="3">
        <f t="shared" si="1"/>
        <v>0.77000000000043656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45867.93</v>
      </c>
      <c r="D258" s="2">
        <f>'PR-RAS'!E262</f>
        <v>43847.12</v>
      </c>
      <c r="E258" s="2">
        <v>0</v>
      </c>
      <c r="F258" s="2">
        <v>0</v>
      </c>
      <c r="G258" s="3">
        <f t="shared" si="0"/>
        <v>34325.477690000007</v>
      </c>
      <c r="H258" s="3">
        <f t="shared" si="1"/>
        <v>0.19000000000232831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45867.93</v>
      </c>
      <c r="D265" s="2">
        <f>'PR-RAS'!E269</f>
        <v>43847.12</v>
      </c>
      <c r="E265" s="2">
        <v>0</v>
      </c>
      <c r="F265" s="2">
        <v>0</v>
      </c>
      <c r="G265" s="3">
        <f t="shared" si="0"/>
        <v>35260.412880000003</v>
      </c>
      <c r="H265" s="3">
        <f t="shared" si="1"/>
        <v>0.19000000000232831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19597.73</v>
      </c>
      <c r="D266" s="2">
        <f>'PR-RAS'!E270</f>
        <v>27902.52</v>
      </c>
      <c r="E266" s="2">
        <v>0</v>
      </c>
      <c r="F266" s="2">
        <v>0</v>
      </c>
      <c r="G266" s="3">
        <f t="shared" si="0"/>
        <v>19981.734050000003</v>
      </c>
      <c r="H266" s="3">
        <f t="shared" si="1"/>
        <v>0.75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26270.2</v>
      </c>
      <c r="D267" s="2">
        <f>'PR-RAS'!E271</f>
        <v>15944.6</v>
      </c>
      <c r="E267" s="2">
        <v>0</v>
      </c>
      <c r="F267" s="2">
        <v>0</v>
      </c>
      <c r="G267" s="3">
        <f t="shared" si="0"/>
        <v>15470.4004</v>
      </c>
      <c r="H267" s="3">
        <f t="shared" si="1"/>
        <v>0.6000000000003638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87925.11</v>
      </c>
      <c r="D269" s="2">
        <f>'PR-RAS'!E273</f>
        <v>80644.63</v>
      </c>
      <c r="E269" s="2">
        <v>0</v>
      </c>
      <c r="F269" s="2">
        <v>0</v>
      </c>
      <c r="G269" s="3">
        <f t="shared" si="0"/>
        <v>66789.451159999997</v>
      </c>
      <c r="H269" s="3">
        <f t="shared" si="1"/>
        <v>0.47999999999592546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77925.11</v>
      </c>
      <c r="D270" s="2">
        <f>'PR-RAS'!E274</f>
        <v>60644.63</v>
      </c>
      <c r="E270" s="2">
        <v>0</v>
      </c>
      <c r="F270" s="2">
        <v>0</v>
      </c>
      <c r="G270" s="3">
        <f t="shared" si="0"/>
        <v>53588.665530000006</v>
      </c>
      <c r="H270" s="3">
        <f t="shared" si="1"/>
        <v>0.48000000000320142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77925.11</v>
      </c>
      <c r="D271" s="2">
        <f>'PR-RAS'!E275</f>
        <v>60644.63</v>
      </c>
      <c r="E271" s="2">
        <v>0</v>
      </c>
      <c r="F271" s="2">
        <v>0</v>
      </c>
      <c r="G271" s="3">
        <f t="shared" si="0"/>
        <v>53787.8799</v>
      </c>
      <c r="H271" s="3">
        <f t="shared" si="1"/>
        <v>0.48000000000320142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10000</v>
      </c>
      <c r="D285" s="2">
        <f>'PR-RAS'!E289</f>
        <v>20000</v>
      </c>
      <c r="E285" s="2">
        <v>0</v>
      </c>
      <c r="F285" s="2">
        <v>0</v>
      </c>
      <c r="G285" s="3">
        <f t="shared" si="12"/>
        <v>14199.999999999998</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10000</v>
      </c>
      <c r="D286" s="2">
        <f>'PR-RAS'!E290</f>
        <v>20000</v>
      </c>
      <c r="E286" s="2">
        <v>0</v>
      </c>
      <c r="F286" s="2">
        <v>0</v>
      </c>
      <c r="G286" s="3">
        <f t="shared" si="12"/>
        <v>14249.999999999998</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272278.84999999998</v>
      </c>
      <c r="D295" s="2">
        <f>'PR-RAS'!E299</f>
        <v>292928.17</v>
      </c>
      <c r="E295" s="2">
        <v>0</v>
      </c>
      <c r="F295" s="2">
        <v>0</v>
      </c>
      <c r="G295" s="3">
        <f t="shared" si="12"/>
        <v>252291.74585999997</v>
      </c>
      <c r="H295" s="3">
        <f t="shared" si="13"/>
        <v>0.32000000000698492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259039.81000000006</v>
      </c>
      <c r="D296" s="2">
        <f>'PR-RAS'!E300</f>
        <v>1016526.1500000001</v>
      </c>
      <c r="E296" s="2">
        <v>0</v>
      </c>
      <c r="F296" s="2">
        <v>0</v>
      </c>
      <c r="G296" s="3">
        <f t="shared" si="12"/>
        <v>676167.17245000007</v>
      </c>
      <c r="H296" s="3">
        <f t="shared" si="13"/>
        <v>0.34000000008381903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3741996.47</v>
      </c>
      <c r="D298" s="2">
        <f>'PR-RAS'!E302</f>
        <v>3815221.16</v>
      </c>
      <c r="E298" s="2">
        <v>0</v>
      </c>
      <c r="F298" s="2">
        <v>0</v>
      </c>
      <c r="G298" s="3">
        <f t="shared" si="12"/>
        <v>3377614.32063</v>
      </c>
      <c r="H298" s="3">
        <f t="shared" si="13"/>
        <v>0.63000000035390258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404359.48</v>
      </c>
      <c r="D303" s="2">
        <f>'PR-RAS'!E308</f>
        <v>5161</v>
      </c>
      <c r="E303" s="2">
        <v>0</v>
      </c>
      <c r="F303" s="2">
        <v>0</v>
      </c>
      <c r="G303" s="3">
        <f t="shared" si="12"/>
        <v>125233.80695999999</v>
      </c>
      <c r="H303" s="3">
        <f t="shared" si="13"/>
        <v>0.47999999998137355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404028.66</v>
      </c>
      <c r="D304" s="2">
        <f>'PR-RAS'!E309</f>
        <v>0</v>
      </c>
      <c r="E304" s="2">
        <v>0</v>
      </c>
      <c r="F304" s="2">
        <v>0</v>
      </c>
      <c r="G304" s="3">
        <f t="shared" si="12"/>
        <v>122420.68397999999</v>
      </c>
      <c r="H304" s="3">
        <f t="shared" si="13"/>
        <v>0.34000000002561137</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404028.66</v>
      </c>
      <c r="D305" s="2">
        <f>'PR-RAS'!E310</f>
        <v>0</v>
      </c>
      <c r="E305" s="2">
        <v>0</v>
      </c>
      <c r="F305" s="2">
        <v>0</v>
      </c>
      <c r="G305" s="3">
        <f t="shared" si="12"/>
        <v>122824.71263999998</v>
      </c>
      <c r="H305" s="3">
        <f t="shared" si="13"/>
        <v>0.34000000002561137</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404028.66</v>
      </c>
      <c r="D306" s="2">
        <f>'PR-RAS'!E311</f>
        <v>0</v>
      </c>
      <c r="E306" s="2">
        <v>0</v>
      </c>
      <c r="F306" s="2">
        <v>0</v>
      </c>
      <c r="G306" s="3">
        <f t="shared" si="12"/>
        <v>123228.74129999999</v>
      </c>
      <c r="H306" s="3">
        <f t="shared" si="13"/>
        <v>0.34000000002561137</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330.82</v>
      </c>
      <c r="D316" s="2">
        <f>'PR-RAS'!E321</f>
        <v>5161</v>
      </c>
      <c r="E316" s="2">
        <v>0</v>
      </c>
      <c r="F316" s="2">
        <v>0</v>
      </c>
      <c r="G316" s="3">
        <f t="shared" si="12"/>
        <v>3355.6383000000001</v>
      </c>
      <c r="H316" s="3">
        <f t="shared" si="13"/>
        <v>0.18000000000000682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330.82</v>
      </c>
      <c r="D317" s="2">
        <f>'PR-RAS'!E322</f>
        <v>5161</v>
      </c>
      <c r="E317" s="2">
        <v>0</v>
      </c>
      <c r="F317" s="2">
        <v>0</v>
      </c>
      <c r="G317" s="3">
        <f t="shared" si="12"/>
        <v>3366.2911199999999</v>
      </c>
      <c r="H317" s="3">
        <f t="shared" si="13"/>
        <v>0.18000000000000682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330.82</v>
      </c>
      <c r="D318" s="2">
        <f>'PR-RAS'!E323</f>
        <v>5161</v>
      </c>
      <c r="E318" s="2">
        <v>0</v>
      </c>
      <c r="F318" s="2">
        <v>0</v>
      </c>
      <c r="G318" s="3">
        <f t="shared" si="12"/>
        <v>3376.9439400000001</v>
      </c>
      <c r="H318" s="3">
        <f t="shared" si="13"/>
        <v>0.18000000000000682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53800.68</v>
      </c>
      <c r="D355" s="2">
        <f>'PR-RAS'!E360</f>
        <v>75556.899999999994</v>
      </c>
      <c r="E355" s="2">
        <v>0</v>
      </c>
      <c r="F355" s="2">
        <v>0</v>
      </c>
      <c r="G355" s="3">
        <f t="shared" si="12"/>
        <v>72539.725919999983</v>
      </c>
      <c r="H355" s="3">
        <f t="shared" si="13"/>
        <v>0.42000000000552973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8500</v>
      </c>
      <c r="E356" s="2">
        <v>0</v>
      </c>
      <c r="F356" s="2">
        <v>0</v>
      </c>
      <c r="G356" s="3">
        <f t="shared" si="12"/>
        <v>6035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8500</v>
      </c>
      <c r="E357" s="2">
        <v>0</v>
      </c>
      <c r="F357" s="2">
        <v>0</v>
      </c>
      <c r="G357" s="3">
        <f t="shared" si="12"/>
        <v>6052</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8500</v>
      </c>
      <c r="E358" s="2">
        <v>0</v>
      </c>
      <c r="F358" s="2">
        <v>0</v>
      </c>
      <c r="G358" s="3">
        <f t="shared" si="12"/>
        <v>6069</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53800.68</v>
      </c>
      <c r="D368" s="2">
        <f>'PR-RAS'!E373</f>
        <v>67056.899999999994</v>
      </c>
      <c r="E368" s="2">
        <v>0</v>
      </c>
      <c r="F368" s="2">
        <v>0</v>
      </c>
      <c r="G368" s="3">
        <f t="shared" si="12"/>
        <v>68964.614159999997</v>
      </c>
      <c r="H368" s="3">
        <f t="shared" si="13"/>
        <v>0.42000000000552973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52635</v>
      </c>
      <c r="D369" s="2">
        <f>'PR-RAS'!E374</f>
        <v>66212.5</v>
      </c>
      <c r="E369" s="2">
        <v>0</v>
      </c>
      <c r="F369" s="2">
        <v>0</v>
      </c>
      <c r="G369" s="3">
        <f t="shared" si="12"/>
        <v>68102.080000000002</v>
      </c>
      <c r="H369" s="3">
        <f t="shared" si="13"/>
        <v>0.5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26825</v>
      </c>
      <c r="D371" s="2">
        <f>'PR-RAS'!E376</f>
        <v>62462.5</v>
      </c>
      <c r="E371" s="2">
        <v>0</v>
      </c>
      <c r="F371" s="2">
        <v>0</v>
      </c>
      <c r="G371" s="3">
        <f t="shared" si="12"/>
        <v>56147.5</v>
      </c>
      <c r="H371" s="3">
        <f t="shared" si="13"/>
        <v>0.5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25810</v>
      </c>
      <c r="D372" s="2">
        <f>'PR-RAS'!E377</f>
        <v>3750</v>
      </c>
      <c r="E372" s="2">
        <v>0</v>
      </c>
      <c r="F372" s="2">
        <v>0</v>
      </c>
      <c r="G372" s="3">
        <f t="shared" si="12"/>
        <v>12358.01</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1165.68</v>
      </c>
      <c r="D374" s="2">
        <f>'PR-RAS'!E379</f>
        <v>844.4</v>
      </c>
      <c r="E374" s="2">
        <v>0</v>
      </c>
      <c r="F374" s="2">
        <v>0</v>
      </c>
      <c r="G374" s="3">
        <f t="shared" si="12"/>
        <v>1064.7210399999999</v>
      </c>
      <c r="H374" s="3">
        <f t="shared" si="13"/>
        <v>0.7199999999999136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54.9</v>
      </c>
      <c r="D375" s="2">
        <f>'PR-RAS'!E380</f>
        <v>844.4</v>
      </c>
      <c r="E375" s="2">
        <v>0</v>
      </c>
      <c r="F375" s="2">
        <v>0</v>
      </c>
      <c r="G375" s="3">
        <f t="shared" si="12"/>
        <v>652.14380000000006</v>
      </c>
      <c r="H375" s="3">
        <f t="shared" si="13"/>
        <v>0.49999999999997868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1110.78</v>
      </c>
      <c r="D377" s="2">
        <f>'PR-RAS'!E382</f>
        <v>0</v>
      </c>
      <c r="E377" s="2">
        <v>0</v>
      </c>
      <c r="F377" s="2">
        <v>0</v>
      </c>
      <c r="G377" s="3">
        <f t="shared" si="12"/>
        <v>417.65328</v>
      </c>
      <c r="H377" s="3">
        <f t="shared" si="13"/>
        <v>0.22000000000002728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350558.8</v>
      </c>
      <c r="D412" s="2">
        <f>'PR-RAS'!E417</f>
        <v>0</v>
      </c>
      <c r="E412" s="2">
        <v>0</v>
      </c>
      <c r="F412" s="2">
        <v>0</v>
      </c>
      <c r="G412" s="3">
        <f t="shared" si="12"/>
        <v>144079.66679999998</v>
      </c>
      <c r="H412" s="3">
        <f t="shared" si="13"/>
        <v>0.20000000001164153</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70395.899999999994</v>
      </c>
      <c r="E413" s="2">
        <v>0</v>
      </c>
      <c r="F413" s="2">
        <v>0</v>
      </c>
      <c r="G413" s="3">
        <f t="shared" si="12"/>
        <v>58006.22159999999</v>
      </c>
      <c r="H413" s="3">
        <f t="shared" si="13"/>
        <v>0.10000000000582077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4633240.84</v>
      </c>
      <c r="D415" s="2">
        <f>'PR-RAS'!E420</f>
        <v>4599111.2</v>
      </c>
      <c r="E415" s="2">
        <v>0</v>
      </c>
      <c r="F415" s="2">
        <v>0</v>
      </c>
      <c r="G415" s="3">
        <f t="shared" si="12"/>
        <v>5726225.7813599994</v>
      </c>
      <c r="H415" s="3">
        <f t="shared" si="13"/>
        <v>0.36000000033527613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935678.14</v>
      </c>
      <c r="D417" s="2">
        <f>'PR-RAS'!E422</f>
        <v>1314615.32</v>
      </c>
      <c r="E417" s="2">
        <v>0</v>
      </c>
      <c r="F417" s="2">
        <v>0</v>
      </c>
      <c r="G417" s="3">
        <f t="shared" si="12"/>
        <v>1483002.0524800001</v>
      </c>
      <c r="H417" s="3">
        <f t="shared" si="13"/>
        <v>0.46000000007916242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326079.52999999997</v>
      </c>
      <c r="D418" s="2">
        <f>'PR-RAS'!E423</f>
        <v>368485.06999999995</v>
      </c>
      <c r="E418" s="2">
        <v>0</v>
      </c>
      <c r="F418" s="2">
        <v>0</v>
      </c>
      <c r="G418" s="3">
        <f t="shared" si="12"/>
        <v>443291.71238999994</v>
      </c>
      <c r="H418" s="3">
        <f t="shared" si="13"/>
        <v>0.53999999997904524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609598.6100000001</v>
      </c>
      <c r="D419" s="2">
        <f>'PR-RAS'!E424</f>
        <v>946130.25000000012</v>
      </c>
      <c r="E419" s="2">
        <v>0</v>
      </c>
      <c r="F419" s="2">
        <v>0</v>
      </c>
      <c r="G419" s="3">
        <f t="shared" si="12"/>
        <v>1045777.1079800001</v>
      </c>
      <c r="H419" s="3">
        <f t="shared" si="13"/>
        <v>0.64000000001396984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891244.36999999965</v>
      </c>
      <c r="D422" s="2">
        <f>'PR-RAS'!E427</f>
        <v>783890.04</v>
      </c>
      <c r="E422" s="2">
        <v>0</v>
      </c>
      <c r="F422" s="2">
        <v>0</v>
      </c>
      <c r="G422" s="3">
        <f t="shared" si="12"/>
        <v>1035249.2934499999</v>
      </c>
      <c r="H422" s="3">
        <f t="shared" si="13"/>
        <v>0.40999999968335032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16503.849999999999</v>
      </c>
      <c r="D424" s="2">
        <f>'PR-RAS'!E430</f>
        <v>0</v>
      </c>
      <c r="E424" s="2">
        <v>0</v>
      </c>
      <c r="F424" s="2">
        <v>0</v>
      </c>
      <c r="G424" s="3">
        <f t="shared" si="12"/>
        <v>6981.1285499999994</v>
      </c>
      <c r="H424" s="3">
        <f t="shared" si="13"/>
        <v>0.15000000000145519</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16503.849999999999</v>
      </c>
      <c r="D485" s="2">
        <f>'PR-RAS'!E491</f>
        <v>0</v>
      </c>
      <c r="E485" s="2">
        <v>0</v>
      </c>
      <c r="F485" s="2">
        <v>0</v>
      </c>
      <c r="G485" s="3">
        <f t="shared" si="12"/>
        <v>7987.8633999999993</v>
      </c>
      <c r="H485" s="3">
        <f t="shared" si="13"/>
        <v>0.15000000000145519</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16503.849999999999</v>
      </c>
      <c r="D491" s="2">
        <f>'PR-RAS'!E497</f>
        <v>0</v>
      </c>
      <c r="E491" s="2">
        <v>0</v>
      </c>
      <c r="F491" s="2">
        <v>0</v>
      </c>
      <c r="G491" s="3">
        <f t="shared" si="12"/>
        <v>8086.8864999999987</v>
      </c>
      <c r="H491" s="3">
        <f t="shared" si="13"/>
        <v>0.15000000000145519</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16503.849999999999</v>
      </c>
      <c r="D492" s="2">
        <f>'PR-RAS'!E498</f>
        <v>0</v>
      </c>
      <c r="E492" s="2">
        <v>0</v>
      </c>
      <c r="F492" s="2">
        <v>0</v>
      </c>
      <c r="G492" s="3">
        <f t="shared" si="12"/>
        <v>8103.3903499999988</v>
      </c>
      <c r="H492" s="3">
        <f t="shared" si="13"/>
        <v>0.15000000000145519</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260119.99</v>
      </c>
      <c r="D529" s="2">
        <f>'PR-RAS'!E535</f>
        <v>65404.69</v>
      </c>
      <c r="E529" s="2">
        <v>0</v>
      </c>
      <c r="F529" s="2">
        <v>0</v>
      </c>
      <c r="G529" s="3">
        <f t="shared" ref="G529:G836" si="14">(B529/1000)*(C529*1+D529*2)</f>
        <v>206410.70736</v>
      </c>
      <c r="H529" s="3">
        <f t="shared" ref="H529:H836" si="15">ABS(C529-ROUND(C529,0))+ABS(D529-ROUND(D529,0))</f>
        <v>0.32000000000698492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260119.99</v>
      </c>
      <c r="D591" s="2">
        <f>'PR-RAS'!E597</f>
        <v>65404.69</v>
      </c>
      <c r="E591" s="2">
        <v>0</v>
      </c>
      <c r="F591" s="2">
        <v>0</v>
      </c>
      <c r="G591" s="3">
        <f t="shared" si="14"/>
        <v>230648.32829999999</v>
      </c>
      <c r="H591" s="3">
        <f t="shared" si="15"/>
        <v>0.32000000000698492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260119.99</v>
      </c>
      <c r="D597" s="2">
        <f>'PR-RAS'!E603</f>
        <v>65404.69</v>
      </c>
      <c r="E597" s="2">
        <v>0</v>
      </c>
      <c r="F597" s="2">
        <v>0</v>
      </c>
      <c r="G597" s="3">
        <f t="shared" si="14"/>
        <v>232993.90451999998</v>
      </c>
      <c r="H597" s="3">
        <f t="shared" si="15"/>
        <v>0.32000000000698492</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260119.99</v>
      </c>
      <c r="D600" s="2">
        <f>'PR-RAS'!E606</f>
        <v>65404.69</v>
      </c>
      <c r="E600" s="2">
        <v>0</v>
      </c>
      <c r="F600" s="2">
        <v>0</v>
      </c>
      <c r="G600" s="3">
        <f t="shared" si="14"/>
        <v>234166.69262999998</v>
      </c>
      <c r="H600" s="3">
        <f t="shared" si="15"/>
        <v>0.32000000000698492</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243616.13999999998</v>
      </c>
      <c r="D634" s="2">
        <f>'PR-RAS'!E640</f>
        <v>65404.69</v>
      </c>
      <c r="E634" s="2">
        <v>0</v>
      </c>
      <c r="F634" s="2">
        <v>0</v>
      </c>
      <c r="G634" s="3">
        <f t="shared" si="14"/>
        <v>237011.35416000002</v>
      </c>
      <c r="H634" s="3">
        <f t="shared" si="15"/>
        <v>0.4499999999825377</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480436.74</v>
      </c>
      <c r="D635" s="2">
        <f>'PR-RAS'!E641</f>
        <v>902509.05</v>
      </c>
      <c r="E635" s="2">
        <v>0</v>
      </c>
      <c r="F635" s="2">
        <v>0</v>
      </c>
      <c r="G635" s="3">
        <f t="shared" si="14"/>
        <v>1448978.3685599999</v>
      </c>
      <c r="H635" s="3">
        <f t="shared" si="15"/>
        <v>0.31000000005587935</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952181.99</v>
      </c>
      <c r="D637" s="2">
        <f>'PR-RAS'!E643</f>
        <v>1314615.32</v>
      </c>
      <c r="E637" s="2">
        <v>0</v>
      </c>
      <c r="F637" s="2">
        <v>0</v>
      </c>
      <c r="G637" s="3">
        <f t="shared" si="14"/>
        <v>2277778.4326800001</v>
      </c>
      <c r="H637" s="3">
        <f t="shared" si="15"/>
        <v>0.33000000007450581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586199.52</v>
      </c>
      <c r="D638" s="2">
        <f>'PR-RAS'!E644</f>
        <v>433889.75999999995</v>
      </c>
      <c r="E638" s="2">
        <v>0</v>
      </c>
      <c r="F638" s="2">
        <v>0</v>
      </c>
      <c r="G638" s="3">
        <f t="shared" si="14"/>
        <v>926184.64848000009</v>
      </c>
      <c r="H638" s="3">
        <f t="shared" si="15"/>
        <v>0.72000000003026798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365982.47</v>
      </c>
      <c r="D639" s="2">
        <f>'PR-RAS'!E645</f>
        <v>880725.56</v>
      </c>
      <c r="E639" s="2">
        <v>0</v>
      </c>
      <c r="F639" s="2">
        <v>0</v>
      </c>
      <c r="G639" s="3">
        <f t="shared" si="14"/>
        <v>1357302.6304199998</v>
      </c>
      <c r="H639" s="3">
        <f t="shared" si="15"/>
        <v>0.90999999991618097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118619.01000000001</v>
      </c>
      <c r="E641" s="2">
        <v>0</v>
      </c>
      <c r="F641" s="2">
        <v>0</v>
      </c>
      <c r="G641" s="3">
        <f t="shared" si="14"/>
        <v>151832.3328</v>
      </c>
      <c r="H641" s="3">
        <f t="shared" si="15"/>
        <v>1.0000000009313226E-2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410807.62999999966</v>
      </c>
      <c r="D642" s="2">
        <f>'PR-RAS'!E648</f>
        <v>0</v>
      </c>
      <c r="E642" s="2">
        <v>0</v>
      </c>
      <c r="F642" s="2">
        <v>0</v>
      </c>
      <c r="G642" s="3">
        <f t="shared" si="14"/>
        <v>263327.6908299998</v>
      </c>
      <c r="H642" s="3">
        <f t="shared" si="15"/>
        <v>0.37000000034458935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999344.57000000007</v>
      </c>
      <c r="E643" s="2">
        <v>0</v>
      </c>
      <c r="F643" s="2">
        <v>0</v>
      </c>
      <c r="G643" s="3">
        <f t="shared" si="14"/>
        <v>1283158.4278800001</v>
      </c>
      <c r="H643" s="3">
        <f t="shared" si="15"/>
        <v>0.42999999993480742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44825.159999999683</v>
      </c>
      <c r="D644" s="2">
        <f>'PR-RAS'!E650</f>
        <v>0</v>
      </c>
      <c r="E644" s="2">
        <v>0</v>
      </c>
      <c r="F644" s="2">
        <v>0</v>
      </c>
      <c r="G644" s="3">
        <f t="shared" si="14"/>
        <v>28822.577879999797</v>
      </c>
      <c r="H644" s="3">
        <f t="shared" si="15"/>
        <v>0.15999999968335032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531.83000000000004</v>
      </c>
      <c r="D646" s="2">
        <f>'PR-RAS'!E653</f>
        <v>144729</v>
      </c>
      <c r="E646" s="2">
        <v>0</v>
      </c>
      <c r="F646" s="2">
        <v>0</v>
      </c>
      <c r="G646" s="3">
        <f t="shared" si="14"/>
        <v>187043.44035000002</v>
      </c>
      <c r="H646" s="3">
        <f t="shared" si="15"/>
        <v>0.16999999999995907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1130681.6000000001</v>
      </c>
      <c r="D647" s="2">
        <f>'PR-RAS'!E654</f>
        <v>1310216.76</v>
      </c>
      <c r="E647" s="2">
        <v>0</v>
      </c>
      <c r="F647" s="2">
        <v>0</v>
      </c>
      <c r="G647" s="3">
        <f t="shared" si="14"/>
        <v>2423220.3675200003</v>
      </c>
      <c r="H647" s="3">
        <f t="shared" si="15"/>
        <v>0.63999999989755452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1100110.67</v>
      </c>
      <c r="D648" s="2">
        <f>'PR-RAS'!E655</f>
        <v>405989.06</v>
      </c>
      <c r="E648" s="2">
        <v>0</v>
      </c>
      <c r="F648" s="2">
        <v>0</v>
      </c>
      <c r="G648" s="3">
        <f t="shared" si="14"/>
        <v>1237121.44713</v>
      </c>
      <c r="H648" s="3">
        <f t="shared" si="15"/>
        <v>0.3900000000721775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31102.760000000242</v>
      </c>
      <c r="D649" s="2">
        <f>'PR-RAS'!E656</f>
        <v>1048956.7</v>
      </c>
      <c r="E649" s="2">
        <v>0</v>
      </c>
      <c r="F649" s="2">
        <v>0</v>
      </c>
      <c r="G649" s="3">
        <f t="shared" si="14"/>
        <v>1379602.4716800002</v>
      </c>
      <c r="H649" s="3">
        <f t="shared" si="15"/>
        <v>0.53999999980442226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5</v>
      </c>
      <c r="D650" s="2">
        <f>'PR-RAS'!E657</f>
        <v>5</v>
      </c>
      <c r="E650" s="2">
        <v>0</v>
      </c>
      <c r="F650" s="2">
        <v>0</v>
      </c>
      <c r="G650" s="3">
        <f t="shared" si="14"/>
        <v>9.7349999999999994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5</v>
      </c>
      <c r="D652" s="2">
        <f>'PR-RAS'!E659</f>
        <v>5</v>
      </c>
      <c r="E652" s="2">
        <v>0</v>
      </c>
      <c r="F652" s="2">
        <v>0</v>
      </c>
      <c r="G652" s="3">
        <f t="shared" si="14"/>
        <v>9.7650000000000006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66.36</v>
      </c>
      <c r="D655" s="2">
        <f>'PR-RAS'!E662</f>
        <v>0</v>
      </c>
      <c r="E655" s="2">
        <v>0</v>
      </c>
      <c r="F655" s="2">
        <v>0</v>
      </c>
      <c r="G655" s="3">
        <f t="shared" si="14"/>
        <v>43.399439999999998</v>
      </c>
      <c r="H655" s="3">
        <f t="shared" si="15"/>
        <v>0.35999999999999943</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165.38</v>
      </c>
      <c r="E656" s="2">
        <v>0</v>
      </c>
      <c r="F656" s="2">
        <v>0</v>
      </c>
      <c r="G656" s="3">
        <f t="shared" ref="G656:G657" si="16">(B656/1000)*(C656*1+D656*2)</f>
        <v>216.64779999999999</v>
      </c>
      <c r="H656" s="3">
        <f t="shared" ref="H656:H657" si="17">ABS(C656-ROUND(C656,0))+ABS(D656-ROUND(D656,0))</f>
        <v>0.37999999999999545</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22341.52</v>
      </c>
      <c r="D657" s="2">
        <f>'PR-RAS'!E664</f>
        <v>0</v>
      </c>
      <c r="E657" s="2">
        <v>0</v>
      </c>
      <c r="F657" s="2">
        <v>0</v>
      </c>
      <c r="G657" s="3">
        <f t="shared" si="16"/>
        <v>14656.037120000001</v>
      </c>
      <c r="H657" s="3">
        <f t="shared" si="17"/>
        <v>0.47999999999956344</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200000</v>
      </c>
      <c r="D666" s="2">
        <f>'PR-RAS'!E673</f>
        <v>0</v>
      </c>
      <c r="E666" s="2">
        <v>0</v>
      </c>
      <c r="F666" s="2">
        <v>0</v>
      </c>
      <c r="G666" s="3">
        <f t="shared" si="14"/>
        <v>133000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15000</v>
      </c>
      <c r="D667" s="2">
        <f>'PR-RAS'!E674</f>
        <v>0</v>
      </c>
      <c r="E667" s="2">
        <v>0</v>
      </c>
      <c r="F667" s="2">
        <v>0</v>
      </c>
      <c r="G667" s="3">
        <f t="shared" si="14"/>
        <v>9990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975415.43</v>
      </c>
      <c r="E699" s="2">
        <v>0</v>
      </c>
      <c r="F699" s="2">
        <v>0</v>
      </c>
      <c r="G699" s="3">
        <f t="shared" si="14"/>
        <v>1361679.94028</v>
      </c>
      <c r="H699" s="3">
        <f t="shared" si="15"/>
        <v>0.43000000005122274</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9844.41</v>
      </c>
      <c r="D704" s="2">
        <f>'PR-RAS'!E711</f>
        <v>0</v>
      </c>
      <c r="E704" s="2">
        <v>0</v>
      </c>
      <c r="F704" s="2">
        <v>0</v>
      </c>
      <c r="G704" s="3">
        <f t="shared" ref="G704:G707" si="20">(B704/1000)*(C704*1+D704*2)</f>
        <v>6920.6202299999995</v>
      </c>
      <c r="H704" s="3">
        <f t="shared" ref="H704:H707" si="21">ABS(C704-ROUND(C704,0))+ABS(D704-ROUND(D704,0))</f>
        <v>0.40999999999985448</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1400</v>
      </c>
      <c r="D725" s="2">
        <f>'PR-RAS'!E732</f>
        <v>0</v>
      </c>
      <c r="E725" s="2">
        <v>0</v>
      </c>
      <c r="F725" s="2">
        <v>0</v>
      </c>
      <c r="G725" s="3">
        <f t="shared" si="14"/>
        <v>1013.6</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409.5</v>
      </c>
      <c r="D727" s="2">
        <f>'PR-RAS'!E734</f>
        <v>288</v>
      </c>
      <c r="E727" s="2">
        <v>0</v>
      </c>
      <c r="F727" s="2">
        <v>0</v>
      </c>
      <c r="G727" s="3">
        <f t="shared" si="14"/>
        <v>715.47299999999996</v>
      </c>
      <c r="H727" s="3">
        <f t="shared" si="15"/>
        <v>0.5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20</v>
      </c>
      <c r="D734" s="2">
        <f>'PR-RAS'!E741</f>
        <v>0</v>
      </c>
      <c r="E734" s="2">
        <v>0</v>
      </c>
      <c r="F734" s="2">
        <v>0</v>
      </c>
      <c r="G734" s="3">
        <f t="shared" si="14"/>
        <v>14.66</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855</v>
      </c>
      <c r="D735" s="2">
        <f>'PR-RAS'!E742</f>
        <v>0</v>
      </c>
      <c r="E735" s="2">
        <v>0</v>
      </c>
      <c r="F735" s="2">
        <v>0</v>
      </c>
      <c r="G735" s="3">
        <f t="shared" si="14"/>
        <v>627.56999999999994</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7789.49</v>
      </c>
      <c r="D750" s="2">
        <f>'PR-RAS'!E757</f>
        <v>0</v>
      </c>
      <c r="E750" s="2">
        <v>0</v>
      </c>
      <c r="F750" s="2">
        <v>0</v>
      </c>
      <c r="G750" s="3">
        <f t="shared" si="14"/>
        <v>5834.3280100000002</v>
      </c>
      <c r="H750" s="3">
        <f t="shared" si="15"/>
        <v>0.48999999999978172</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4661.57</v>
      </c>
      <c r="D836" s="2">
        <f>'PR-RAS'!E843</f>
        <v>1509.05</v>
      </c>
      <c r="E836" s="2">
        <v>0</v>
      </c>
      <c r="F836" s="2">
        <v>0</v>
      </c>
      <c r="G836" s="3">
        <f t="shared" si="14"/>
        <v>6412.5244499999999</v>
      </c>
      <c r="H836" s="3">
        <f t="shared" si="15"/>
        <v>0.48000000000024556</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14936.16</v>
      </c>
      <c r="D843" s="2">
        <f>'PR-RAS'!E850</f>
        <v>26393.47</v>
      </c>
      <c r="E843" s="2">
        <v>0</v>
      </c>
      <c r="F843" s="2">
        <v>0</v>
      </c>
      <c r="G843" s="3">
        <f t="shared" si="34"/>
        <v>57022.850200000001</v>
      </c>
      <c r="H843" s="3">
        <f t="shared" si="35"/>
        <v>0.63000000000101863</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26270.2</v>
      </c>
      <c r="D846" s="2">
        <f>'PR-RAS'!E853</f>
        <v>15944.6</v>
      </c>
      <c r="E846" s="2">
        <v>0</v>
      </c>
      <c r="F846" s="2">
        <v>0</v>
      </c>
      <c r="G846" s="3">
        <f t="shared" si="34"/>
        <v>49144.692999999999</v>
      </c>
      <c r="H846" s="3">
        <f t="shared" si="35"/>
        <v>0.6000000000003638</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20000</v>
      </c>
      <c r="E850" s="2">
        <v>0</v>
      </c>
      <c r="F850" s="2">
        <v>0</v>
      </c>
      <c r="G850" s="3">
        <f t="shared" si="34"/>
        <v>33960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10000</v>
      </c>
      <c r="D853" s="2">
        <f>'PR-RAS'!E860</f>
        <v>0</v>
      </c>
      <c r="E853" s="2">
        <v>0</v>
      </c>
      <c r="F853" s="2">
        <v>0</v>
      </c>
      <c r="G853" s="3">
        <f t="shared" si="34"/>
        <v>8520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16503.849999999999</v>
      </c>
      <c r="D899" s="2">
        <f>'PR-RAS'!E906</f>
        <v>0</v>
      </c>
      <c r="E899" s="2">
        <v>0</v>
      </c>
      <c r="F899" s="2">
        <v>0</v>
      </c>
      <c r="G899" s="3">
        <f t="shared" si="34"/>
        <v>14820.457299999998</v>
      </c>
      <c r="H899" s="3">
        <f t="shared" si="35"/>
        <v>0.15000000000145519</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34795.65</v>
      </c>
      <c r="D970" s="2">
        <f>'PR-RAS'!E977</f>
        <v>42633.37</v>
      </c>
      <c r="E970" s="2">
        <v>0</v>
      </c>
      <c r="F970" s="2">
        <v>0</v>
      </c>
      <c r="G970" s="3">
        <f t="shared" si="34"/>
        <v>116340.45591</v>
      </c>
      <c r="H970" s="3">
        <f t="shared" si="35"/>
        <v>0.72000000000116415</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22771.32</v>
      </c>
      <c r="E971" s="2">
        <v>0</v>
      </c>
      <c r="F971" s="2">
        <v>0</v>
      </c>
      <c r="G971" s="3">
        <f t="shared" si="34"/>
        <v>44176.360799999995</v>
      </c>
      <c r="H971" s="3">
        <f t="shared" si="35"/>
        <v>0.31999999999970896</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1352951.31</v>
      </c>
      <c r="D1581" s="7"/>
      <c r="E1581" s="7">
        <v>0</v>
      </c>
      <c r="F1581" s="7">
        <v>0</v>
      </c>
      <c r="G1581" s="8">
        <f t="shared" ref="G1581:G1685" si="70">B1581/1000*C1581</f>
        <v>1352.9513100000001</v>
      </c>
      <c r="H1581" s="8">
        <f t="shared" ref="H1581:H1685" si="71">ABS(C1581-ROUND(C1581,0))</f>
        <v>0.31000000005587935</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202619.27000000005</v>
      </c>
      <c r="D1582" s="2">
        <v>0</v>
      </c>
      <c r="E1582" s="2">
        <v>0</v>
      </c>
      <c r="F1582" s="2">
        <v>0</v>
      </c>
      <c r="G1582" s="3">
        <f t="shared" si="70"/>
        <v>405.23854000000011</v>
      </c>
      <c r="H1582" s="3">
        <f t="shared" si="71"/>
        <v>0.27000000004773028</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145502.27000000005</v>
      </c>
      <c r="D1584" s="2">
        <v>0</v>
      </c>
      <c r="E1584" s="2">
        <v>0</v>
      </c>
      <c r="F1584" s="2">
        <v>0</v>
      </c>
      <c r="G1584" s="3">
        <f t="shared" si="70"/>
        <v>582.00908000000015</v>
      </c>
      <c r="H1584" s="3">
        <f t="shared" si="71"/>
        <v>0.27000000004773028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63066.07</v>
      </c>
      <c r="D1585" s="2">
        <v>0</v>
      </c>
      <c r="E1585" s="2">
        <v>0</v>
      </c>
      <c r="F1585" s="2">
        <v>0</v>
      </c>
      <c r="G1585" s="3">
        <f t="shared" si="70"/>
        <v>315.33035000000001</v>
      </c>
      <c r="H1585" s="3">
        <f t="shared" si="71"/>
        <v>6.9999999999708962E-2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75108.600000000006</v>
      </c>
      <c r="D1586" s="2">
        <v>0</v>
      </c>
      <c r="E1586" s="2">
        <v>0</v>
      </c>
      <c r="F1586" s="2">
        <v>0</v>
      </c>
      <c r="G1586" s="3">
        <f t="shared" si="70"/>
        <v>450.65160000000003</v>
      </c>
      <c r="H1586" s="3">
        <f t="shared" si="71"/>
        <v>0.39999999999417923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2322.6999999999998</v>
      </c>
      <c r="D1587" s="2">
        <v>0</v>
      </c>
      <c r="E1587" s="2">
        <v>0</v>
      </c>
      <c r="F1587" s="2">
        <v>0</v>
      </c>
      <c r="G1587" s="3">
        <f t="shared" si="70"/>
        <v>16.258900000000001</v>
      </c>
      <c r="H1587" s="3">
        <f t="shared" si="71"/>
        <v>0.3000000000001819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2953.67</v>
      </c>
      <c r="D1590" s="2">
        <v>0</v>
      </c>
      <c r="E1590" s="2">
        <v>0</v>
      </c>
      <c r="F1590" s="2">
        <v>0</v>
      </c>
      <c r="G1590" s="3">
        <f t="shared" si="70"/>
        <v>29.5367</v>
      </c>
      <c r="H1590" s="3">
        <f t="shared" si="71"/>
        <v>0.32999999999992724</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2051.23</v>
      </c>
      <c r="D1592" s="2">
        <v>0</v>
      </c>
      <c r="E1592" s="2">
        <v>0</v>
      </c>
      <c r="F1592" s="2">
        <v>0</v>
      </c>
      <c r="G1592" s="3">
        <f t="shared" si="70"/>
        <v>24.61476</v>
      </c>
      <c r="H1592" s="3">
        <f t="shared" si="71"/>
        <v>0.23000000000001819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57117</v>
      </c>
      <c r="D1593" s="2">
        <v>0</v>
      </c>
      <c r="E1593" s="2">
        <v>0</v>
      </c>
      <c r="F1593" s="2">
        <v>0</v>
      </c>
      <c r="G1593" s="3">
        <f t="shared" si="70"/>
        <v>742.52099999999996</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225578.57</v>
      </c>
      <c r="D1601" s="2">
        <v>0</v>
      </c>
      <c r="E1601" s="2">
        <v>0</v>
      </c>
      <c r="F1601" s="2">
        <v>0</v>
      </c>
      <c r="G1601" s="3">
        <f t="shared" si="70"/>
        <v>4737.1499700000004</v>
      </c>
      <c r="H1601" s="3">
        <f t="shared" si="71"/>
        <v>0.42999999999301508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141519.55000000002</v>
      </c>
      <c r="D1603" s="2">
        <v>0</v>
      </c>
      <c r="E1603" s="2">
        <v>0</v>
      </c>
      <c r="F1603" s="2">
        <v>0</v>
      </c>
      <c r="G1603" s="3">
        <f t="shared" si="70"/>
        <v>3254.9496500000005</v>
      </c>
      <c r="H1603" s="3">
        <f t="shared" si="71"/>
        <v>0.4499999999825377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32269.72</v>
      </c>
      <c r="D1604" s="2">
        <v>0</v>
      </c>
      <c r="E1604" s="2">
        <v>0</v>
      </c>
      <c r="F1604" s="2">
        <v>0</v>
      </c>
      <c r="G1604" s="3">
        <f t="shared" si="70"/>
        <v>774.47328000000005</v>
      </c>
      <c r="H1604" s="3">
        <f t="shared" si="71"/>
        <v>0.27999999999883585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97479.12</v>
      </c>
      <c r="D1605" s="2">
        <v>0</v>
      </c>
      <c r="E1605" s="2">
        <v>0</v>
      </c>
      <c r="F1605" s="2">
        <v>0</v>
      </c>
      <c r="G1605" s="3">
        <f t="shared" si="70"/>
        <v>2436.9780000000001</v>
      </c>
      <c r="H1605" s="3">
        <f t="shared" si="71"/>
        <v>0.11999999999534339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5726.89</v>
      </c>
      <c r="D1606" s="2">
        <v>0</v>
      </c>
      <c r="E1606" s="2">
        <v>0</v>
      </c>
      <c r="F1606" s="2">
        <v>0</v>
      </c>
      <c r="G1606" s="3">
        <f t="shared" si="70"/>
        <v>148.89913999999999</v>
      </c>
      <c r="H1606" s="3">
        <f t="shared" si="71"/>
        <v>0.10999999999967258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2909.67</v>
      </c>
      <c r="D1609" s="2">
        <v>0</v>
      </c>
      <c r="E1609" s="2">
        <v>0</v>
      </c>
      <c r="F1609" s="2">
        <v>0</v>
      </c>
      <c r="G1609" s="3">
        <f t="shared" si="70"/>
        <v>84.380430000000004</v>
      </c>
      <c r="H1609" s="3">
        <f t="shared" si="71"/>
        <v>0.32999999999992724</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3134.15</v>
      </c>
      <c r="D1611" s="2">
        <v>0</v>
      </c>
      <c r="E1611" s="2">
        <v>0</v>
      </c>
      <c r="F1611" s="2">
        <v>0</v>
      </c>
      <c r="G1611" s="3">
        <f t="shared" si="70"/>
        <v>97.158650000000009</v>
      </c>
      <c r="H1611" s="3">
        <f t="shared" si="71"/>
        <v>0.15000000000009095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41425.65</v>
      </c>
      <c r="D1612" s="2">
        <v>0</v>
      </c>
      <c r="E1612" s="2">
        <v>0</v>
      </c>
      <c r="F1612" s="2">
        <v>0</v>
      </c>
      <c r="G1612" s="3">
        <f t="shared" si="70"/>
        <v>1325.6208000000001</v>
      </c>
      <c r="H1612" s="3">
        <f t="shared" si="71"/>
        <v>0.34999999999854481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42633.37</v>
      </c>
      <c r="D1613" s="2">
        <v>0</v>
      </c>
      <c r="E1613" s="2">
        <v>0</v>
      </c>
      <c r="F1613" s="2">
        <v>0</v>
      </c>
      <c r="G1613" s="3">
        <f t="shared" si="70"/>
        <v>1406.9012100000002</v>
      </c>
      <c r="H1613" s="3">
        <f t="shared" si="71"/>
        <v>0.37000000000261934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42633.37</v>
      </c>
      <c r="D1617" s="2">
        <v>0</v>
      </c>
      <c r="E1617" s="2">
        <v>0</v>
      </c>
      <c r="F1617" s="2">
        <v>0</v>
      </c>
      <c r="G1617" s="3">
        <f t="shared" si="70"/>
        <v>1577.43469</v>
      </c>
      <c r="H1617" s="3">
        <f t="shared" si="71"/>
        <v>0.37000000000261934</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1329992.01</v>
      </c>
      <c r="D1620" s="2">
        <v>0</v>
      </c>
      <c r="E1620" s="2">
        <v>0</v>
      </c>
      <c r="F1620" s="2">
        <v>0</v>
      </c>
      <c r="G1620" s="3">
        <f t="shared" si="70"/>
        <v>53199.680400000005</v>
      </c>
      <c r="H1620" s="3">
        <f t="shared" si="71"/>
        <v>1.0000000009313226E-2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1329992.01</v>
      </c>
      <c r="D1680" s="2">
        <v>0</v>
      </c>
      <c r="E1680" s="2">
        <v>0</v>
      </c>
      <c r="F1680" s="2">
        <v>0</v>
      </c>
      <c r="G1680" s="3">
        <f t="shared" si="70"/>
        <v>132999.201</v>
      </c>
      <c r="H1680" s="3">
        <f t="shared" si="71"/>
        <v>1.0000000009313226E-2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47266.58</v>
      </c>
      <c r="D1682" s="2">
        <v>0</v>
      </c>
      <c r="E1682" s="2">
        <v>0</v>
      </c>
      <c r="F1682" s="2">
        <v>0</v>
      </c>
      <c r="G1682" s="3">
        <f t="shared" si="70"/>
        <v>4821.1911600000003</v>
      </c>
      <c r="H1682" s="3">
        <f t="shared" si="71"/>
        <v>0.41999999999825377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1282725.43</v>
      </c>
      <c r="D1684" s="2">
        <v>0</v>
      </c>
      <c r="E1684" s="2">
        <v>0</v>
      </c>
      <c r="F1684" s="2">
        <v>0</v>
      </c>
      <c r="G1684" s="3">
        <f>B1684/1000*C1684</f>
        <v>133403.44472</v>
      </c>
      <c r="H1684" s="3">
        <f>ABS(C1684-ROUND(C1684,0))</f>
        <v>0.42999999993480742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3" t="s">
        <v>2020</v>
      </c>
      <c r="B1" s="413"/>
      <c r="C1" s="413"/>
    </row>
    <row r="2" spans="1:16" ht="33" customHeight="1" x14ac:dyDescent="0.2">
      <c r="A2" s="414" t="s">
        <v>2021</v>
      </c>
      <c r="B2" s="415"/>
      <c r="C2" s="405"/>
      <c r="D2" s="5"/>
      <c r="E2" s="5"/>
      <c r="F2" s="5"/>
      <c r="G2" s="5"/>
      <c r="H2" s="5"/>
      <c r="I2" s="5"/>
      <c r="J2" s="5"/>
      <c r="K2" s="5"/>
      <c r="L2" s="5"/>
      <c r="M2" s="5"/>
      <c r="N2" s="5"/>
      <c r="O2" s="5"/>
      <c r="P2" s="5"/>
    </row>
    <row r="3" spans="1:16" ht="18.75" customHeight="1" x14ac:dyDescent="0.2">
      <c r="A3" s="222" t="s">
        <v>2022</v>
      </c>
      <c r="B3" s="416" t="s">
        <v>2023</v>
      </c>
      <c r="C3" s="405"/>
      <c r="D3" s="5"/>
      <c r="E3" s="5"/>
      <c r="F3" s="5"/>
      <c r="G3" s="5"/>
      <c r="H3" s="5"/>
      <c r="I3" s="5"/>
      <c r="J3" s="5"/>
      <c r="K3" s="5"/>
      <c r="L3" s="5"/>
      <c r="M3" s="5"/>
      <c r="N3" s="5"/>
      <c r="O3" s="5"/>
      <c r="P3" s="5"/>
    </row>
    <row r="4" spans="1:16" ht="37.5" hidden="1" customHeight="1" x14ac:dyDescent="0.2">
      <c r="A4" s="223" t="s">
        <v>2024</v>
      </c>
      <c r="B4" s="404" t="s">
        <v>2025</v>
      </c>
      <c r="C4" s="405"/>
      <c r="D4" s="5"/>
      <c r="E4" s="5"/>
      <c r="F4" s="5"/>
      <c r="G4" s="5"/>
      <c r="H4" s="5"/>
      <c r="I4" s="5"/>
      <c r="J4" s="5"/>
      <c r="K4" s="5"/>
      <c r="L4" s="5"/>
      <c r="M4" s="5"/>
      <c r="N4" s="5"/>
      <c r="O4" s="5"/>
      <c r="P4" s="5"/>
    </row>
    <row r="5" spans="1:16" ht="48" hidden="1" customHeight="1" x14ac:dyDescent="0.2">
      <c r="A5" s="223" t="s">
        <v>2024</v>
      </c>
      <c r="B5" s="404" t="s">
        <v>2026</v>
      </c>
      <c r="C5" s="405"/>
      <c r="D5" s="5"/>
      <c r="E5" s="5"/>
      <c r="F5" s="5"/>
      <c r="G5" s="5"/>
      <c r="H5" s="5"/>
      <c r="I5" s="5"/>
      <c r="J5" s="5"/>
      <c r="K5" s="5"/>
      <c r="L5" s="5"/>
      <c r="M5" s="5"/>
      <c r="N5" s="5"/>
      <c r="O5" s="5"/>
      <c r="P5" s="5"/>
    </row>
    <row r="6" spans="1:16" ht="59.25" hidden="1" customHeight="1" x14ac:dyDescent="0.2">
      <c r="A6" s="223" t="s">
        <v>2024</v>
      </c>
      <c r="B6" s="404" t="s">
        <v>2027</v>
      </c>
      <c r="C6" s="405"/>
      <c r="D6" s="5"/>
      <c r="E6" s="5"/>
      <c r="F6" s="5"/>
      <c r="G6" s="5"/>
      <c r="H6" s="5"/>
      <c r="I6" s="5"/>
      <c r="J6" s="5"/>
      <c r="K6" s="5"/>
      <c r="L6" s="5"/>
      <c r="M6" s="5"/>
      <c r="N6" s="5"/>
      <c r="O6" s="5"/>
      <c r="P6" s="5"/>
    </row>
    <row r="7" spans="1:16" ht="48" hidden="1" customHeight="1" x14ac:dyDescent="0.2">
      <c r="A7" s="223" t="s">
        <v>2028</v>
      </c>
      <c r="B7" s="404" t="s">
        <v>2029</v>
      </c>
      <c r="C7" s="405"/>
      <c r="D7" s="5"/>
      <c r="E7" s="5"/>
      <c r="F7" s="5"/>
      <c r="G7" s="5"/>
      <c r="H7" s="5"/>
      <c r="I7" s="5"/>
      <c r="J7" s="5"/>
      <c r="K7" s="5"/>
      <c r="L7" s="5"/>
      <c r="M7" s="5"/>
      <c r="N7" s="5"/>
      <c r="O7" s="5"/>
      <c r="P7" s="5"/>
    </row>
    <row r="8" spans="1:16" ht="41.25" hidden="1" customHeight="1" x14ac:dyDescent="0.2">
      <c r="A8" s="223" t="s">
        <v>2030</v>
      </c>
      <c r="B8" s="404" t="s">
        <v>2031</v>
      </c>
      <c r="C8" s="405"/>
      <c r="D8" s="5"/>
      <c r="E8" s="5"/>
      <c r="F8" s="5"/>
      <c r="G8" s="5"/>
      <c r="H8" s="5"/>
      <c r="I8" s="5"/>
      <c r="J8" s="5"/>
      <c r="K8" s="5"/>
      <c r="L8" s="5"/>
      <c r="M8" s="5"/>
      <c r="N8" s="5"/>
      <c r="O8" s="5"/>
      <c r="P8" s="5"/>
    </row>
    <row r="9" spans="1:16" ht="59.25" hidden="1" customHeight="1" x14ac:dyDescent="0.2">
      <c r="A9" s="223" t="s">
        <v>2032</v>
      </c>
      <c r="B9" s="404" t="s">
        <v>2033</v>
      </c>
      <c r="C9" s="405"/>
      <c r="D9" s="5"/>
      <c r="E9" s="5"/>
      <c r="F9" s="5"/>
      <c r="G9" s="5"/>
      <c r="H9" s="5"/>
      <c r="I9" s="5"/>
      <c r="J9" s="5"/>
      <c r="K9" s="5"/>
      <c r="L9" s="5"/>
      <c r="M9" s="5"/>
      <c r="N9" s="5"/>
      <c r="O9" s="5"/>
      <c r="P9" s="5"/>
    </row>
    <row r="10" spans="1:16" ht="61.5" hidden="1" customHeight="1" x14ac:dyDescent="0.2">
      <c r="A10" s="223" t="s">
        <v>2032</v>
      </c>
      <c r="B10" s="404" t="s">
        <v>2034</v>
      </c>
      <c r="C10" s="405"/>
      <c r="D10" s="5"/>
      <c r="E10" s="5"/>
      <c r="F10" s="5"/>
      <c r="G10" s="5"/>
      <c r="H10" s="5"/>
      <c r="I10" s="5"/>
      <c r="J10" s="5"/>
      <c r="K10" s="5"/>
      <c r="L10" s="5"/>
      <c r="M10" s="5"/>
      <c r="N10" s="5"/>
      <c r="O10" s="5"/>
      <c r="P10" s="5"/>
    </row>
    <row r="11" spans="1:16" ht="43.5" hidden="1" customHeight="1" x14ac:dyDescent="0.2">
      <c r="A11" s="223" t="s">
        <v>2032</v>
      </c>
      <c r="B11" s="404" t="s">
        <v>2035</v>
      </c>
      <c r="C11" s="405"/>
      <c r="D11" s="5"/>
      <c r="E11" s="5"/>
      <c r="F11" s="5"/>
      <c r="G11" s="5"/>
      <c r="H11" s="5"/>
      <c r="I11" s="5"/>
      <c r="J11" s="5"/>
      <c r="K11" s="5"/>
      <c r="L11" s="5"/>
      <c r="M11" s="5"/>
      <c r="N11" s="5"/>
      <c r="O11" s="5"/>
      <c r="P11" s="5"/>
    </row>
    <row r="12" spans="1:16" ht="27.75" hidden="1" customHeight="1" x14ac:dyDescent="0.2">
      <c r="A12" s="223" t="s">
        <v>2036</v>
      </c>
      <c r="B12" s="404" t="s">
        <v>2037</v>
      </c>
      <c r="C12" s="405"/>
      <c r="D12" s="5"/>
      <c r="E12" s="5"/>
      <c r="F12" s="5"/>
      <c r="G12" s="5"/>
      <c r="H12" s="5"/>
      <c r="I12" s="5"/>
      <c r="J12" s="5"/>
      <c r="K12" s="5"/>
      <c r="L12" s="5"/>
      <c r="M12" s="5"/>
      <c r="N12" s="5"/>
      <c r="O12" s="5"/>
      <c r="P12" s="5"/>
    </row>
    <row r="13" spans="1:16" ht="27.75" hidden="1" customHeight="1" x14ac:dyDescent="0.2">
      <c r="A13" s="223" t="s">
        <v>2038</v>
      </c>
      <c r="B13" s="404" t="s">
        <v>2039</v>
      </c>
      <c r="C13" s="405"/>
      <c r="D13" s="5"/>
      <c r="E13" s="5"/>
      <c r="F13" s="5"/>
      <c r="G13" s="5"/>
      <c r="H13" s="5"/>
      <c r="I13" s="5"/>
      <c r="J13" s="5"/>
      <c r="K13" s="5"/>
      <c r="L13" s="5"/>
      <c r="M13" s="5"/>
      <c r="N13" s="5"/>
      <c r="O13" s="5"/>
      <c r="P13" s="5"/>
    </row>
    <row r="14" spans="1:16" ht="45.75" hidden="1" customHeight="1" x14ac:dyDescent="0.2">
      <c r="A14" s="223" t="s">
        <v>2040</v>
      </c>
      <c r="B14" s="404" t="s">
        <v>2041</v>
      </c>
      <c r="C14" s="405"/>
      <c r="D14" s="5"/>
      <c r="E14" s="5"/>
      <c r="F14" s="5"/>
      <c r="G14" s="5"/>
      <c r="H14" s="5"/>
      <c r="I14" s="5"/>
      <c r="J14" s="5"/>
      <c r="K14" s="5"/>
      <c r="L14" s="5"/>
      <c r="M14" s="5"/>
      <c r="N14" s="5"/>
      <c r="O14" s="5"/>
      <c r="P14" s="5"/>
    </row>
    <row r="15" spans="1:16" ht="45.75" hidden="1" customHeight="1" x14ac:dyDescent="0.2">
      <c r="A15" s="223" t="s">
        <v>2042</v>
      </c>
      <c r="B15" s="404" t="s">
        <v>2043</v>
      </c>
      <c r="C15" s="405"/>
      <c r="D15" s="5"/>
      <c r="E15" s="5"/>
      <c r="F15" s="5"/>
      <c r="G15" s="5"/>
      <c r="H15" s="5"/>
      <c r="I15" s="5"/>
      <c r="J15" s="5"/>
      <c r="K15" s="5"/>
      <c r="L15" s="5"/>
      <c r="M15" s="5"/>
      <c r="N15" s="5"/>
      <c r="O15" s="5"/>
      <c r="P15" s="5"/>
    </row>
    <row r="16" spans="1:16" ht="51" hidden="1" customHeight="1" x14ac:dyDescent="0.2">
      <c r="A16" s="223" t="s">
        <v>2044</v>
      </c>
      <c r="B16" s="404" t="s">
        <v>2045</v>
      </c>
      <c r="C16" s="405"/>
      <c r="D16" s="5"/>
      <c r="E16" s="5"/>
      <c r="F16" s="5"/>
      <c r="G16" s="5"/>
      <c r="H16" s="5"/>
      <c r="I16" s="5"/>
      <c r="J16" s="5"/>
      <c r="K16" s="5"/>
      <c r="L16" s="5"/>
      <c r="M16" s="5"/>
      <c r="N16" s="5"/>
      <c r="O16" s="5"/>
      <c r="P16" s="5"/>
    </row>
    <row r="17" spans="1:16" ht="27.75" hidden="1" customHeight="1" x14ac:dyDescent="0.2">
      <c r="A17" s="223" t="s">
        <v>2046</v>
      </c>
      <c r="B17" s="404" t="s">
        <v>2047</v>
      </c>
      <c r="C17" s="405"/>
      <c r="D17" s="5"/>
      <c r="E17" s="5"/>
      <c r="F17" s="5"/>
      <c r="G17" s="5"/>
      <c r="H17" s="5"/>
      <c r="I17" s="5"/>
      <c r="J17" s="5"/>
      <c r="K17" s="5"/>
      <c r="L17" s="5"/>
      <c r="M17" s="5"/>
      <c r="N17" s="5"/>
      <c r="O17" s="5"/>
      <c r="P17" s="5"/>
    </row>
    <row r="18" spans="1:16" ht="27.75" hidden="1" customHeight="1" x14ac:dyDescent="0.2">
      <c r="A18" s="223" t="s">
        <v>2048</v>
      </c>
      <c r="B18" s="404" t="s">
        <v>2049</v>
      </c>
      <c r="C18" s="405"/>
      <c r="D18" s="5"/>
      <c r="E18" s="5"/>
      <c r="F18" s="5"/>
      <c r="G18" s="5"/>
      <c r="H18" s="5"/>
      <c r="I18" s="5"/>
      <c r="J18" s="5"/>
      <c r="K18" s="5"/>
      <c r="L18" s="5"/>
      <c r="M18" s="5"/>
      <c r="N18" s="5"/>
      <c r="O18" s="5"/>
      <c r="P18" s="5"/>
    </row>
    <row r="19" spans="1:16" ht="45" hidden="1" customHeight="1" x14ac:dyDescent="0.2">
      <c r="A19" s="223" t="s">
        <v>2048</v>
      </c>
      <c r="B19" s="404" t="s">
        <v>2050</v>
      </c>
      <c r="C19" s="405"/>
      <c r="D19" s="5"/>
      <c r="E19" s="5"/>
      <c r="F19" s="5"/>
      <c r="G19" s="5"/>
      <c r="H19" s="5"/>
      <c r="I19" s="5"/>
      <c r="J19" s="5"/>
      <c r="K19" s="5"/>
      <c r="L19" s="5"/>
      <c r="M19" s="5"/>
      <c r="N19" s="5"/>
      <c r="O19" s="5"/>
      <c r="P19" s="5"/>
    </row>
    <row r="20" spans="1:16" ht="45" hidden="1" customHeight="1" x14ac:dyDescent="0.2">
      <c r="A20" s="223" t="s">
        <v>2051</v>
      </c>
      <c r="B20" s="404" t="s">
        <v>2052</v>
      </c>
      <c r="C20" s="405"/>
      <c r="D20" s="5"/>
      <c r="E20" s="5"/>
      <c r="F20" s="5"/>
      <c r="G20" s="5"/>
      <c r="H20" s="5"/>
      <c r="I20" s="5"/>
      <c r="J20" s="5"/>
      <c r="K20" s="5"/>
      <c r="L20" s="5"/>
      <c r="M20" s="5"/>
      <c r="N20" s="5"/>
      <c r="O20" s="5"/>
      <c r="P20" s="5"/>
    </row>
    <row r="21" spans="1:16" ht="30" hidden="1" customHeight="1" x14ac:dyDescent="0.2">
      <c r="A21" s="223" t="s">
        <v>2053</v>
      </c>
      <c r="B21" s="404" t="s">
        <v>2054</v>
      </c>
      <c r="C21" s="405"/>
      <c r="D21" s="5"/>
      <c r="E21" s="5"/>
      <c r="F21" s="5"/>
      <c r="G21" s="5"/>
      <c r="H21" s="5"/>
      <c r="I21" s="5"/>
      <c r="J21" s="5"/>
      <c r="K21" s="5"/>
      <c r="L21" s="5"/>
      <c r="M21" s="5"/>
      <c r="N21" s="5"/>
      <c r="O21" s="5"/>
      <c r="P21" s="5"/>
    </row>
    <row r="22" spans="1:16" ht="30" hidden="1" customHeight="1" x14ac:dyDescent="0.2">
      <c r="A22" s="223" t="s">
        <v>2055</v>
      </c>
      <c r="B22" s="404" t="s">
        <v>2056</v>
      </c>
      <c r="C22" s="405"/>
      <c r="D22" s="5"/>
      <c r="E22" s="5"/>
      <c r="F22" s="5"/>
      <c r="G22" s="5"/>
      <c r="H22" s="5"/>
      <c r="I22" s="5"/>
      <c r="J22" s="5"/>
      <c r="K22" s="5"/>
      <c r="L22" s="5"/>
      <c r="M22" s="5"/>
      <c r="N22" s="5"/>
      <c r="O22" s="5"/>
      <c r="P22" s="5"/>
    </row>
    <row r="23" spans="1:16" ht="30" hidden="1" customHeight="1" x14ac:dyDescent="0.2">
      <c r="A23" s="223" t="s">
        <v>2057</v>
      </c>
      <c r="B23" s="404" t="s">
        <v>2058</v>
      </c>
      <c r="C23" s="405"/>
      <c r="D23" s="5"/>
      <c r="E23" s="5"/>
      <c r="F23" s="5"/>
      <c r="G23" s="5"/>
      <c r="H23" s="5"/>
      <c r="I23" s="5"/>
      <c r="J23" s="5"/>
      <c r="K23" s="5"/>
      <c r="L23" s="5"/>
      <c r="M23" s="5"/>
      <c r="N23" s="5"/>
      <c r="O23" s="5"/>
      <c r="P23" s="5"/>
    </row>
    <row r="24" spans="1:16" ht="30" hidden="1" customHeight="1" x14ac:dyDescent="0.2">
      <c r="A24" s="223" t="s">
        <v>2059</v>
      </c>
      <c r="B24" s="404" t="s">
        <v>2060</v>
      </c>
      <c r="C24" s="405"/>
      <c r="D24" s="5"/>
      <c r="E24" s="5"/>
      <c r="F24" s="5"/>
      <c r="G24" s="5"/>
      <c r="H24" s="5"/>
      <c r="I24" s="5"/>
      <c r="J24" s="5"/>
      <c r="K24" s="5"/>
      <c r="L24" s="5"/>
      <c r="M24" s="5"/>
      <c r="N24" s="5"/>
      <c r="O24" s="5"/>
      <c r="P24" s="5"/>
    </row>
    <row r="25" spans="1:16" ht="30" hidden="1" customHeight="1" x14ac:dyDescent="0.2">
      <c r="A25" s="223" t="s">
        <v>2061</v>
      </c>
      <c r="B25" s="404" t="s">
        <v>2062</v>
      </c>
      <c r="C25" s="405"/>
      <c r="D25" s="5"/>
      <c r="E25" s="5"/>
      <c r="F25" s="5"/>
      <c r="G25" s="5"/>
      <c r="H25" s="5"/>
      <c r="I25" s="5"/>
      <c r="J25" s="5"/>
      <c r="K25" s="5"/>
      <c r="L25" s="5"/>
      <c r="M25" s="5"/>
      <c r="N25" s="5"/>
      <c r="O25" s="5"/>
      <c r="P25" s="5"/>
    </row>
    <row r="26" spans="1:16" ht="30" hidden="1" customHeight="1" x14ac:dyDescent="0.2">
      <c r="A26" s="223" t="s">
        <v>2063</v>
      </c>
      <c r="B26" s="404" t="s">
        <v>2064</v>
      </c>
      <c r="C26" s="405"/>
      <c r="D26" s="5"/>
      <c r="E26" s="5"/>
      <c r="F26" s="5"/>
      <c r="G26" s="5"/>
      <c r="H26" s="5"/>
      <c r="I26" s="5"/>
      <c r="J26" s="5"/>
      <c r="K26" s="5"/>
      <c r="L26" s="5"/>
      <c r="M26" s="5"/>
      <c r="N26" s="5"/>
      <c r="O26" s="5"/>
      <c r="P26" s="5"/>
    </row>
    <row r="27" spans="1:16" ht="70.5" hidden="1" customHeight="1" x14ac:dyDescent="0.2">
      <c r="A27" s="223" t="s">
        <v>2065</v>
      </c>
      <c r="B27" s="404" t="s">
        <v>2066</v>
      </c>
      <c r="C27" s="405"/>
      <c r="D27" s="5"/>
      <c r="E27" s="5"/>
      <c r="F27" s="5"/>
      <c r="G27" s="5"/>
      <c r="H27" s="5"/>
      <c r="I27" s="5"/>
      <c r="J27" s="5"/>
      <c r="K27" s="5"/>
      <c r="L27" s="5"/>
      <c r="M27" s="5"/>
      <c r="N27" s="5"/>
      <c r="O27" s="5"/>
      <c r="P27" s="5"/>
    </row>
    <row r="28" spans="1:16" ht="48" hidden="1" customHeight="1" x14ac:dyDescent="0.2">
      <c r="A28" s="223" t="s">
        <v>2067</v>
      </c>
      <c r="B28" s="404" t="s">
        <v>2068</v>
      </c>
      <c r="C28" s="405"/>
      <c r="D28" s="5"/>
      <c r="E28" s="5"/>
      <c r="F28" s="5"/>
      <c r="G28" s="5"/>
      <c r="H28" s="5"/>
      <c r="I28" s="5"/>
      <c r="J28" s="5"/>
      <c r="K28" s="5"/>
      <c r="L28" s="5"/>
      <c r="M28" s="5"/>
      <c r="N28" s="5"/>
      <c r="O28" s="5"/>
      <c r="P28" s="5"/>
    </row>
    <row r="29" spans="1:16" ht="100.5" hidden="1" customHeight="1" x14ac:dyDescent="0.2">
      <c r="A29" s="223" t="s">
        <v>2069</v>
      </c>
      <c r="B29" s="404" t="s">
        <v>2070</v>
      </c>
      <c r="C29" s="405"/>
      <c r="D29" s="5"/>
      <c r="E29" s="5"/>
      <c r="F29" s="5"/>
      <c r="G29" s="5"/>
      <c r="H29" s="5"/>
      <c r="I29" s="5"/>
      <c r="J29" s="5"/>
      <c r="K29" s="5"/>
      <c r="L29" s="5"/>
      <c r="M29" s="5"/>
      <c r="N29" s="5"/>
      <c r="O29" s="5"/>
      <c r="P29" s="5"/>
    </row>
    <row r="30" spans="1:16" ht="45" hidden="1" customHeight="1" x14ac:dyDescent="0.2">
      <c r="A30" s="223" t="s">
        <v>2071</v>
      </c>
      <c r="B30" s="404" t="s">
        <v>2072</v>
      </c>
      <c r="C30" s="405"/>
      <c r="D30" s="5"/>
      <c r="E30" s="5"/>
      <c r="F30" s="5"/>
      <c r="G30" s="5"/>
      <c r="H30" s="5"/>
      <c r="I30" s="5"/>
      <c r="J30" s="5"/>
      <c r="K30" s="5"/>
      <c r="L30" s="5"/>
      <c r="M30" s="5"/>
      <c r="N30" s="5"/>
      <c r="O30" s="5"/>
      <c r="P30" s="5"/>
    </row>
    <row r="31" spans="1:16" ht="45" hidden="1" customHeight="1" x14ac:dyDescent="0.2">
      <c r="A31" s="223" t="s">
        <v>2073</v>
      </c>
      <c r="B31" s="404" t="s">
        <v>2074</v>
      </c>
      <c r="C31" s="405"/>
      <c r="D31" s="5"/>
      <c r="E31" s="5"/>
      <c r="F31" s="5"/>
      <c r="G31" s="5"/>
      <c r="H31" s="5"/>
      <c r="I31" s="5"/>
      <c r="J31" s="5"/>
      <c r="K31" s="5"/>
      <c r="L31" s="5"/>
      <c r="M31" s="5"/>
      <c r="N31" s="5"/>
      <c r="O31" s="5"/>
      <c r="P31" s="5"/>
    </row>
    <row r="32" spans="1:16" ht="45" hidden="1" customHeight="1" x14ac:dyDescent="0.2">
      <c r="A32" s="223" t="s">
        <v>2075</v>
      </c>
      <c r="B32" s="404" t="s">
        <v>2076</v>
      </c>
      <c r="C32" s="405"/>
      <c r="D32" s="5"/>
      <c r="E32" s="5"/>
      <c r="F32" s="5"/>
      <c r="G32" s="5"/>
      <c r="H32" s="5"/>
      <c r="I32" s="5"/>
      <c r="J32" s="5"/>
      <c r="K32" s="5"/>
      <c r="L32" s="5"/>
      <c r="M32" s="5"/>
      <c r="N32" s="5"/>
      <c r="O32" s="5"/>
      <c r="P32" s="5"/>
    </row>
    <row r="33" spans="1:16" ht="72" hidden="1" customHeight="1" x14ac:dyDescent="0.2">
      <c r="A33" s="223" t="s">
        <v>2077</v>
      </c>
      <c r="B33" s="404" t="s">
        <v>2078</v>
      </c>
      <c r="C33" s="405"/>
      <c r="D33" s="5"/>
      <c r="E33" s="5"/>
      <c r="F33" s="5"/>
      <c r="G33" s="5"/>
      <c r="H33" s="5"/>
      <c r="I33" s="5"/>
      <c r="J33" s="5"/>
      <c r="K33" s="5"/>
      <c r="L33" s="5"/>
      <c r="M33" s="5"/>
      <c r="N33" s="5"/>
      <c r="O33" s="5"/>
      <c r="P33" s="5"/>
    </row>
    <row r="34" spans="1:16" ht="79.5" hidden="1" customHeight="1" x14ac:dyDescent="0.2">
      <c r="A34" s="223" t="s">
        <v>2079</v>
      </c>
      <c r="B34" s="404" t="s">
        <v>2080</v>
      </c>
      <c r="C34" s="405"/>
      <c r="D34" s="5"/>
      <c r="E34" s="5"/>
      <c r="F34" s="5"/>
      <c r="G34" s="5"/>
      <c r="H34" s="5"/>
      <c r="I34" s="5"/>
      <c r="J34" s="5"/>
      <c r="K34" s="5"/>
      <c r="L34" s="5"/>
      <c r="M34" s="5"/>
      <c r="N34" s="5"/>
      <c r="O34" s="5"/>
      <c r="P34" s="5"/>
    </row>
    <row r="35" spans="1:16" ht="70.5" hidden="1" customHeight="1" x14ac:dyDescent="0.2">
      <c r="A35" s="223" t="s">
        <v>2081</v>
      </c>
      <c r="B35" s="404" t="s">
        <v>2082</v>
      </c>
      <c r="C35" s="405"/>
      <c r="D35" s="5"/>
      <c r="E35" s="5"/>
      <c r="F35" s="5"/>
      <c r="G35" s="5"/>
      <c r="H35" s="5"/>
      <c r="I35" s="5"/>
      <c r="J35" s="5"/>
      <c r="K35" s="5"/>
      <c r="L35" s="5"/>
      <c r="M35" s="5"/>
      <c r="N35" s="5"/>
      <c r="O35" s="5"/>
      <c r="P35" s="5"/>
    </row>
    <row r="36" spans="1:16" ht="45.75" hidden="1" customHeight="1" x14ac:dyDescent="0.2">
      <c r="A36" s="223" t="s">
        <v>2083</v>
      </c>
      <c r="B36" s="404" t="s">
        <v>2084</v>
      </c>
      <c r="C36" s="405"/>
      <c r="D36" s="5"/>
      <c r="E36" s="5"/>
      <c r="F36" s="5"/>
      <c r="G36" s="5"/>
      <c r="H36" s="5"/>
      <c r="I36" s="5"/>
      <c r="J36" s="5"/>
      <c r="K36" s="5"/>
      <c r="L36" s="5"/>
      <c r="M36" s="5"/>
      <c r="N36" s="5"/>
      <c r="O36" s="5"/>
      <c r="P36" s="5"/>
    </row>
    <row r="37" spans="1:16" ht="54.75" hidden="1" customHeight="1" x14ac:dyDescent="0.2">
      <c r="A37" s="223" t="s">
        <v>2085</v>
      </c>
      <c r="B37" s="404" t="s">
        <v>2086</v>
      </c>
      <c r="C37" s="405"/>
      <c r="D37" s="5"/>
      <c r="E37" s="5"/>
      <c r="F37" s="5"/>
      <c r="G37" s="5"/>
      <c r="H37" s="5"/>
      <c r="I37" s="5"/>
      <c r="J37" s="5"/>
      <c r="K37" s="5"/>
      <c r="L37" s="5"/>
      <c r="M37" s="5"/>
      <c r="N37" s="5"/>
      <c r="O37" s="5"/>
      <c r="P37" s="5"/>
    </row>
    <row r="38" spans="1:16" ht="37.5" hidden="1" customHeight="1" x14ac:dyDescent="0.2">
      <c r="A38" s="223" t="s">
        <v>2087</v>
      </c>
      <c r="B38" s="404" t="s">
        <v>2088</v>
      </c>
      <c r="C38" s="405"/>
      <c r="D38" s="5"/>
      <c r="E38" s="5"/>
      <c r="F38" s="5"/>
      <c r="G38" s="5"/>
      <c r="H38" s="5"/>
      <c r="I38" s="5"/>
      <c r="J38" s="5"/>
      <c r="K38" s="5"/>
      <c r="L38" s="5"/>
      <c r="M38" s="5"/>
      <c r="N38" s="5"/>
      <c r="O38" s="5"/>
      <c r="P38" s="5"/>
    </row>
    <row r="39" spans="1:16" ht="61.5" hidden="1" customHeight="1" x14ac:dyDescent="0.2">
      <c r="A39" s="223" t="s">
        <v>2089</v>
      </c>
      <c r="B39" s="404" t="s">
        <v>2090</v>
      </c>
      <c r="C39" s="405"/>
      <c r="D39" s="5"/>
      <c r="E39" s="5"/>
      <c r="F39" s="5"/>
      <c r="G39" s="5"/>
      <c r="H39" s="5"/>
      <c r="I39" s="5"/>
      <c r="J39" s="5"/>
      <c r="K39" s="5"/>
      <c r="L39" s="5"/>
      <c r="M39" s="5"/>
      <c r="N39" s="5"/>
      <c r="O39" s="5"/>
      <c r="P39" s="5"/>
    </row>
    <row r="40" spans="1:16" ht="53.25" hidden="1" customHeight="1" x14ac:dyDescent="0.2">
      <c r="A40" s="223" t="s">
        <v>2091</v>
      </c>
      <c r="B40" s="404" t="s">
        <v>2092</v>
      </c>
      <c r="C40" s="405"/>
      <c r="D40" s="5"/>
      <c r="E40" s="5"/>
      <c r="F40" s="5"/>
      <c r="G40" s="5"/>
      <c r="H40" s="5"/>
      <c r="I40" s="5"/>
      <c r="J40" s="5"/>
      <c r="K40" s="5"/>
      <c r="L40" s="5"/>
      <c r="M40" s="5"/>
      <c r="N40" s="5"/>
      <c r="O40" s="5"/>
      <c r="P40" s="5"/>
    </row>
    <row r="41" spans="1:16" ht="73.5" hidden="1" customHeight="1" x14ac:dyDescent="0.2">
      <c r="A41" s="223" t="s">
        <v>2093</v>
      </c>
      <c r="B41" s="404" t="s">
        <v>2094</v>
      </c>
      <c r="C41" s="405"/>
      <c r="D41" s="5"/>
      <c r="E41" s="5"/>
      <c r="F41" s="5"/>
      <c r="G41" s="5"/>
      <c r="H41" s="5"/>
      <c r="I41" s="5"/>
      <c r="J41" s="5"/>
      <c r="K41" s="5"/>
      <c r="L41" s="5"/>
      <c r="M41" s="5"/>
      <c r="N41" s="5"/>
      <c r="O41" s="5"/>
      <c r="P41" s="5"/>
    </row>
    <row r="42" spans="1:16" ht="57.75" hidden="1" customHeight="1" x14ac:dyDescent="0.2">
      <c r="A42" s="223" t="s">
        <v>2095</v>
      </c>
      <c r="B42" s="404" t="s">
        <v>2096</v>
      </c>
      <c r="C42" s="405"/>
      <c r="D42" s="5"/>
      <c r="E42" s="5"/>
      <c r="F42" s="5"/>
      <c r="G42" s="5"/>
      <c r="H42" s="5"/>
      <c r="I42" s="5"/>
      <c r="J42" s="5"/>
      <c r="K42" s="5"/>
      <c r="L42" s="5"/>
      <c r="M42" s="5"/>
      <c r="N42" s="5"/>
      <c r="O42" s="5"/>
      <c r="P42" s="5"/>
    </row>
    <row r="43" spans="1:16" ht="84" hidden="1" customHeight="1" x14ac:dyDescent="0.2">
      <c r="A43" s="223" t="s">
        <v>2097</v>
      </c>
      <c r="B43" s="404" t="s">
        <v>2098</v>
      </c>
      <c r="C43" s="405"/>
      <c r="D43" s="5"/>
      <c r="E43" s="5"/>
      <c r="F43" s="5"/>
      <c r="G43" s="5"/>
      <c r="H43" s="5"/>
      <c r="I43" s="5"/>
      <c r="J43" s="5"/>
      <c r="K43" s="5"/>
      <c r="L43" s="5"/>
      <c r="M43" s="5"/>
      <c r="N43" s="5"/>
      <c r="O43" s="5"/>
      <c r="P43" s="5"/>
    </row>
    <row r="44" spans="1:16" ht="48" hidden="1" customHeight="1" x14ac:dyDescent="0.2">
      <c r="A44" s="223" t="s">
        <v>2099</v>
      </c>
      <c r="B44" s="404" t="s">
        <v>2100</v>
      </c>
      <c r="C44" s="405"/>
      <c r="D44" s="5"/>
      <c r="E44" s="5"/>
      <c r="F44" s="5"/>
      <c r="G44" s="5"/>
      <c r="H44" s="5"/>
      <c r="I44" s="5"/>
      <c r="J44" s="5"/>
      <c r="K44" s="5"/>
      <c r="L44" s="5"/>
      <c r="M44" s="5"/>
      <c r="N44" s="5"/>
      <c r="O44" s="5"/>
      <c r="P44" s="5"/>
    </row>
    <row r="45" spans="1:16" ht="57" hidden="1" customHeight="1" x14ac:dyDescent="0.2">
      <c r="A45" s="223" t="s">
        <v>2101</v>
      </c>
      <c r="B45" s="404" t="s">
        <v>2102</v>
      </c>
      <c r="C45" s="405"/>
      <c r="D45" s="5"/>
      <c r="E45" s="5"/>
      <c r="F45" s="5"/>
      <c r="G45" s="5"/>
      <c r="H45" s="5"/>
      <c r="I45" s="5"/>
      <c r="J45" s="5"/>
      <c r="K45" s="5"/>
      <c r="L45" s="5"/>
      <c r="M45" s="5"/>
      <c r="N45" s="5"/>
      <c r="O45" s="5"/>
      <c r="P45" s="5"/>
    </row>
    <row r="46" spans="1:16" ht="73.5" hidden="1" customHeight="1" x14ac:dyDescent="0.2">
      <c r="A46" s="223" t="s">
        <v>2103</v>
      </c>
      <c r="B46" s="409" t="s">
        <v>2104</v>
      </c>
      <c r="C46" s="405"/>
      <c r="D46" s="5"/>
      <c r="E46" s="5"/>
      <c r="F46" s="5"/>
      <c r="G46" s="5"/>
      <c r="H46" s="5"/>
      <c r="I46" s="5"/>
      <c r="J46" s="5"/>
      <c r="K46" s="5"/>
      <c r="L46" s="5"/>
      <c r="M46" s="5"/>
      <c r="N46" s="5"/>
      <c r="O46" s="5"/>
      <c r="P46" s="5"/>
    </row>
    <row r="47" spans="1:16" ht="66" hidden="1" customHeight="1" x14ac:dyDescent="0.2">
      <c r="A47" s="39" t="s">
        <v>2105</v>
      </c>
      <c r="B47" s="410" t="s">
        <v>2106</v>
      </c>
      <c r="C47" s="410"/>
      <c r="D47" s="5"/>
      <c r="E47" s="5"/>
      <c r="F47" s="5"/>
      <c r="G47" s="5"/>
      <c r="H47" s="5"/>
      <c r="I47" s="5"/>
      <c r="J47" s="5"/>
      <c r="K47" s="5"/>
      <c r="L47" s="5"/>
      <c r="M47" s="5"/>
      <c r="N47" s="5"/>
      <c r="O47" s="5"/>
      <c r="P47" s="5"/>
    </row>
    <row r="48" spans="1:16" ht="123.75" customHeight="1" x14ac:dyDescent="0.2">
      <c r="A48" s="202" t="s">
        <v>2107</v>
      </c>
      <c r="B48" s="408" t="s">
        <v>2108</v>
      </c>
      <c r="C48" s="407"/>
      <c r="D48" s="5"/>
      <c r="E48" s="5"/>
      <c r="F48" s="5"/>
      <c r="G48" s="5"/>
      <c r="H48" s="5"/>
      <c r="I48" s="5"/>
      <c r="J48" s="5"/>
      <c r="K48" s="5"/>
      <c r="L48" s="5"/>
      <c r="M48" s="5"/>
      <c r="N48" s="5"/>
      <c r="O48" s="5"/>
      <c r="P48" s="5"/>
    </row>
    <row r="49" spans="1:16" ht="34.5" customHeight="1" x14ac:dyDescent="0.2">
      <c r="A49" s="202" t="s">
        <v>2109</v>
      </c>
      <c r="B49" s="406" t="s">
        <v>2110</v>
      </c>
      <c r="C49" s="407"/>
      <c r="D49" s="5"/>
      <c r="E49" s="5"/>
      <c r="F49" s="5"/>
      <c r="G49" s="5"/>
      <c r="H49" s="5"/>
      <c r="I49" s="5"/>
      <c r="J49" s="5"/>
      <c r="K49" s="5"/>
      <c r="L49" s="5"/>
      <c r="M49" s="5"/>
      <c r="N49" s="5"/>
      <c r="O49" s="5"/>
      <c r="P49" s="5"/>
    </row>
    <row r="50" spans="1:16" ht="34.5" customHeight="1" x14ac:dyDescent="0.2">
      <c r="A50" s="202" t="s">
        <v>2111</v>
      </c>
      <c r="B50" s="406" t="s">
        <v>2112</v>
      </c>
      <c r="C50" s="407"/>
      <c r="D50" s="5"/>
      <c r="E50" s="5"/>
      <c r="F50" s="5"/>
      <c r="G50" s="5"/>
      <c r="H50" s="5"/>
      <c r="I50" s="5"/>
      <c r="J50" s="5"/>
      <c r="K50" s="5"/>
      <c r="L50" s="5"/>
      <c r="M50" s="5"/>
      <c r="N50" s="5"/>
      <c r="O50" s="5"/>
      <c r="P50" s="5"/>
    </row>
    <row r="51" spans="1:16" ht="31.5" customHeight="1" x14ac:dyDescent="0.2">
      <c r="A51" s="224" t="s">
        <v>2113</v>
      </c>
      <c r="B51" s="404" t="s">
        <v>2114</v>
      </c>
      <c r="C51" s="405"/>
      <c r="D51" s="5"/>
      <c r="E51" s="5"/>
      <c r="F51" s="5"/>
      <c r="G51" s="5"/>
      <c r="H51" s="5"/>
      <c r="I51" s="5"/>
      <c r="J51" s="5"/>
      <c r="K51" s="5"/>
      <c r="L51" s="5"/>
      <c r="M51" s="5"/>
      <c r="N51" s="5"/>
      <c r="O51" s="5"/>
      <c r="P51" s="5"/>
    </row>
    <row r="52" spans="1:16" ht="31.5" customHeight="1" x14ac:dyDescent="0.2">
      <c r="A52" s="224" t="s">
        <v>2115</v>
      </c>
      <c r="B52" s="404" t="s">
        <v>2116</v>
      </c>
      <c r="C52" s="405"/>
      <c r="D52" s="5"/>
      <c r="E52" s="5"/>
      <c r="F52" s="5"/>
      <c r="G52" s="5"/>
      <c r="H52" s="5"/>
      <c r="I52" s="5"/>
      <c r="J52" s="5"/>
      <c r="K52" s="5"/>
      <c r="L52" s="5"/>
      <c r="M52" s="5"/>
      <c r="N52" s="5"/>
      <c r="O52" s="5"/>
      <c r="P52" s="5"/>
    </row>
    <row r="53" spans="1:16" ht="31.5" customHeight="1" x14ac:dyDescent="0.2">
      <c r="A53" s="224" t="s">
        <v>2117</v>
      </c>
      <c r="B53" s="411" t="s">
        <v>2118</v>
      </c>
      <c r="C53" s="412"/>
      <c r="D53" s="5"/>
      <c r="E53" s="5"/>
      <c r="F53" s="5"/>
      <c r="G53" s="5"/>
      <c r="H53" s="5"/>
      <c r="I53" s="5"/>
      <c r="J53" s="5"/>
      <c r="K53" s="5"/>
      <c r="L53" s="5"/>
      <c r="M53" s="5"/>
      <c r="N53" s="5"/>
      <c r="O53" s="5"/>
      <c r="P53" s="5"/>
    </row>
    <row r="54" spans="1:16" ht="31.5" customHeight="1" x14ac:dyDescent="0.2">
      <c r="A54" s="224" t="s">
        <v>2119</v>
      </c>
      <c r="B54" s="411" t="s">
        <v>2120</v>
      </c>
      <c r="C54" s="412"/>
      <c r="D54" s="5"/>
      <c r="E54" s="5"/>
      <c r="F54" s="5"/>
      <c r="G54" s="5"/>
      <c r="H54" s="5"/>
      <c r="I54" s="5"/>
      <c r="J54" s="5"/>
      <c r="K54" s="5"/>
      <c r="L54" s="5"/>
      <c r="M54" s="5"/>
      <c r="N54" s="5"/>
      <c r="O54" s="5"/>
      <c r="P54" s="5"/>
    </row>
    <row r="55" spans="1:16" ht="54.6" customHeight="1" x14ac:dyDescent="0.2">
      <c r="A55" s="224" t="s">
        <v>2121</v>
      </c>
      <c r="B55" s="411" t="s">
        <v>2122</v>
      </c>
      <c r="C55" s="412"/>
      <c r="D55" s="5"/>
      <c r="E55" s="5"/>
      <c r="F55" s="5"/>
      <c r="G55" s="5"/>
      <c r="H55" s="5"/>
      <c r="I55" s="5"/>
      <c r="J55" s="5"/>
      <c r="K55" s="5"/>
      <c r="L55" s="5"/>
      <c r="M55" s="5"/>
      <c r="N55" s="5"/>
      <c r="O55" s="5"/>
      <c r="P55" s="5"/>
    </row>
    <row r="56" spans="1:16" ht="54.6" customHeight="1" x14ac:dyDescent="0.2">
      <c r="A56" s="224" t="s">
        <v>2123</v>
      </c>
      <c r="B56" s="411" t="s">
        <v>2124</v>
      </c>
      <c r="C56" s="412"/>
      <c r="D56" s="5"/>
      <c r="E56" s="5"/>
      <c r="F56" s="5"/>
      <c r="G56" s="5"/>
      <c r="H56" s="5"/>
      <c r="I56" s="5"/>
      <c r="J56" s="5"/>
      <c r="K56" s="5"/>
      <c r="L56" s="5"/>
      <c r="M56" s="5"/>
      <c r="N56" s="5"/>
      <c r="O56" s="5"/>
      <c r="P56" s="5"/>
    </row>
    <row r="57" spans="1:16" ht="54" customHeight="1" x14ac:dyDescent="0.2">
      <c r="A57" s="224" t="s">
        <v>2125</v>
      </c>
      <c r="B57" s="411" t="s">
        <v>2126</v>
      </c>
      <c r="C57" s="412"/>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417" t="s">
        <v>2130</v>
      </c>
      <c r="C59" s="418"/>
      <c r="D59" s="298"/>
      <c r="E59" s="5"/>
      <c r="F59" s="5"/>
      <c r="G59" s="5"/>
      <c r="H59" s="5"/>
      <c r="I59" s="5"/>
      <c r="J59" s="5"/>
      <c r="K59" s="5"/>
      <c r="L59" s="5"/>
      <c r="M59" s="5"/>
      <c r="N59" s="5"/>
      <c r="O59" s="5"/>
      <c r="P59" s="5"/>
    </row>
    <row r="60" spans="1:16" ht="39" customHeight="1" x14ac:dyDescent="0.2">
      <c r="A60" s="329" t="s">
        <v>2131</v>
      </c>
      <c r="B60" s="417" t="s">
        <v>2132</v>
      </c>
      <c r="C60" s="418"/>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1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8" t="s">
        <v>1980</v>
      </c>
      <c r="B2" s="369"/>
      <c r="C2" s="369"/>
      <c r="D2" s="369"/>
      <c r="E2" s="369"/>
      <c r="F2" s="369"/>
      <c r="G2" s="369"/>
      <c r="H2" s="369"/>
      <c r="I2" s="36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70" t="s">
        <v>1982</v>
      </c>
      <c r="B4" s="371"/>
      <c r="C4" s="371"/>
      <c r="D4" s="371"/>
      <c r="E4" s="371"/>
      <c r="F4" s="371"/>
      <c r="G4" s="371"/>
      <c r="H4" s="371"/>
      <c r="I4" s="371"/>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1983</v>
      </c>
      <c r="C6" s="239">
        <v>36119</v>
      </c>
      <c r="D6" s="315"/>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8"/>
      <c r="D7" s="315"/>
      <c r="E7" s="338" t="s">
        <v>1986</v>
      </c>
      <c r="F7" s="372" t="s">
        <v>1987</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5"/>
      <c r="E8" s="338"/>
      <c r="F8" s="352" t="s">
        <v>1990</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8"/>
      <c r="F9" s="366" t="s">
        <v>1991</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38"/>
      <c r="F10" s="352" t="s">
        <v>1992</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38"/>
      <c r="F11" s="364" t="s">
        <v>1993</v>
      </c>
      <c r="G11" s="365"/>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38"/>
      <c r="F12" s="362" t="s">
        <v>1994</v>
      </c>
      <c r="G12" s="363"/>
      <c r="H12" s="323" t="s">
        <v>1995</v>
      </c>
      <c r="I12" s="27" t="s">
        <v>1996</v>
      </c>
      <c r="J12" s="228"/>
      <c r="K12" s="228"/>
      <c r="L12" s="5"/>
      <c r="M12" s="5"/>
      <c r="N12" s="5"/>
      <c r="O12" s="5"/>
      <c r="P12" s="5"/>
      <c r="Q12" s="5"/>
      <c r="R12" s="5"/>
      <c r="S12" s="5"/>
      <c r="T12" s="5"/>
      <c r="U12" s="5"/>
      <c r="V12" s="5"/>
      <c r="W12" s="5"/>
    </row>
    <row r="13" spans="1:23" ht="23.25" x14ac:dyDescent="0.2">
      <c r="B13" s="18" t="s">
        <v>1997</v>
      </c>
      <c r="C13" s="242" t="s">
        <v>5</v>
      </c>
      <c r="D13" s="315"/>
      <c r="E13" s="338"/>
      <c r="F13" s="335" t="s">
        <v>1998</v>
      </c>
      <c r="G13" s="336"/>
      <c r="H13" s="337"/>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
      <c r="A17" s="359" t="s">
        <v>1987</v>
      </c>
      <c r="B17" s="342" t="str">
        <f>'PR-RAS'!B6</f>
        <v>PRIHODI POSLOVANJA (šifre 61+62+63+64+65+66+67+68)</v>
      </c>
      <c r="C17" s="343"/>
      <c r="D17" s="343"/>
      <c r="E17" s="343"/>
      <c r="F17" s="344"/>
      <c r="G17" s="28" t="str">
        <f>'PR-RAS'!C6</f>
        <v>6</v>
      </c>
      <c r="H17" s="275">
        <f>'PR-RAS'!D6</f>
        <v>531318.66</v>
      </c>
      <c r="I17" s="275">
        <f>'PR-RAS'!E6</f>
        <v>1309454.32</v>
      </c>
      <c r="J17" s="5"/>
      <c r="K17" s="5"/>
      <c r="L17" s="5"/>
      <c r="M17" s="5"/>
      <c r="N17" s="5"/>
      <c r="O17" s="5"/>
      <c r="P17" s="5"/>
      <c r="Q17" s="5"/>
      <c r="R17" s="5"/>
      <c r="S17" s="5"/>
      <c r="T17" s="5"/>
      <c r="U17" s="5"/>
      <c r="V17" s="5"/>
      <c r="W17" s="5"/>
    </row>
    <row r="18" spans="1:23" ht="12.75" customHeight="1" x14ac:dyDescent="0.2">
      <c r="A18" s="360"/>
      <c r="B18" s="345" t="str">
        <f>'PR-RAS'!B152</f>
        <v xml:space="preserve">RASHODI POSLOVANJA (šifre 31+32+34+35+36+37+38) </v>
      </c>
      <c r="C18" s="346"/>
      <c r="D18" s="346"/>
      <c r="E18" s="346"/>
      <c r="F18" s="347"/>
      <c r="G18" s="29" t="str">
        <f>'PR-RAS'!C152</f>
        <v>3</v>
      </c>
      <c r="H18" s="275">
        <f>'PR-RAS'!D152</f>
        <v>272278.84999999998</v>
      </c>
      <c r="I18" s="275">
        <f>'PR-RAS'!E152</f>
        <v>292928.17</v>
      </c>
      <c r="J18" s="5"/>
      <c r="K18" s="5"/>
      <c r="L18" s="5"/>
      <c r="M18" s="5"/>
      <c r="N18" s="5"/>
      <c r="O18" s="5"/>
      <c r="P18" s="5"/>
      <c r="Q18" s="5"/>
      <c r="R18" s="5"/>
      <c r="S18" s="5"/>
      <c r="T18" s="5"/>
      <c r="U18" s="5"/>
      <c r="V18" s="5"/>
      <c r="W18" s="5"/>
    </row>
    <row r="19" spans="1:23" ht="12.75" customHeight="1" x14ac:dyDescent="0.2">
      <c r="A19" s="360"/>
      <c r="B19" s="345" t="str">
        <f>'PR-RAS'!B649</f>
        <v>Višak prihoda i primitaka raspoloživ u sljedećem razdoblju (šifre X005 + '9221-9222' - Y005 - '9222-9221')</v>
      </c>
      <c r="C19" s="346"/>
      <c r="D19" s="346"/>
      <c r="E19" s="346"/>
      <c r="F19" s="347"/>
      <c r="G19" s="29" t="str">
        <f>'PR-RAS'!C649</f>
        <v>X006</v>
      </c>
      <c r="H19" s="275">
        <f>'PR-RAS'!D649</f>
        <v>0</v>
      </c>
      <c r="I19" s="275">
        <f>'PR-RAS'!E649</f>
        <v>999344.57000000007</v>
      </c>
      <c r="J19" s="5"/>
      <c r="K19" s="5"/>
      <c r="L19" s="5"/>
      <c r="M19" s="5"/>
      <c r="N19" s="5"/>
      <c r="O19" s="5"/>
      <c r="P19" s="5"/>
      <c r="Q19" s="5"/>
      <c r="R19" s="5"/>
      <c r="S19" s="5"/>
      <c r="T19" s="5"/>
      <c r="U19" s="5"/>
      <c r="V19" s="5"/>
      <c r="W19" s="5"/>
    </row>
    <row r="20" spans="1:23" ht="12.75" customHeight="1" x14ac:dyDescent="0.2">
      <c r="A20" s="361"/>
      <c r="B20" s="348" t="str">
        <f>'PR-RAS'!B650</f>
        <v>Manjak prihoda i primitaka za pokriće u sljedećem razdoblju (šifre Y005 + '9222-9221' - X005 - '9221-9222' )</v>
      </c>
      <c r="C20" s="349"/>
      <c r="D20" s="349"/>
      <c r="E20" s="349"/>
      <c r="F20" s="350"/>
      <c r="G20" s="30" t="str">
        <f>'PR-RAS'!C650</f>
        <v>Y006</v>
      </c>
      <c r="H20" s="275">
        <f>'PR-RAS'!D650</f>
        <v>44825.159999999683</v>
      </c>
      <c r="I20" s="275">
        <f>'PR-RAS'!E650</f>
        <v>0</v>
      </c>
      <c r="J20" s="5"/>
      <c r="K20" s="5"/>
      <c r="L20" s="5"/>
      <c r="M20" s="5"/>
      <c r="N20" s="5"/>
      <c r="O20" s="5"/>
      <c r="P20" s="5"/>
      <c r="Q20" s="5"/>
      <c r="R20" s="5"/>
      <c r="S20" s="5"/>
      <c r="T20" s="5"/>
      <c r="U20" s="5"/>
      <c r="V20" s="5"/>
      <c r="W20" s="5"/>
    </row>
    <row r="21" spans="1:23" ht="29.25" customHeight="1" x14ac:dyDescent="0.2">
      <c r="A21" s="200" t="s">
        <v>1999</v>
      </c>
      <c r="B21" s="339" t="s">
        <v>8</v>
      </c>
      <c r="C21" s="340"/>
      <c r="D21" s="340"/>
      <c r="E21" s="340"/>
      <c r="F21" s="341"/>
      <c r="G21" s="201" t="s">
        <v>9</v>
      </c>
      <c r="H21" s="265" t="s">
        <v>2000</v>
      </c>
      <c r="I21" s="266" t="s">
        <v>2001</v>
      </c>
      <c r="J21" s="5"/>
      <c r="K21" s="5"/>
      <c r="L21" s="5"/>
      <c r="M21" s="5"/>
      <c r="N21" s="5"/>
      <c r="O21" s="5"/>
      <c r="P21" s="5"/>
      <c r="Q21" s="5"/>
      <c r="R21" s="5"/>
      <c r="S21" s="5"/>
      <c r="T21" s="5"/>
      <c r="U21" s="5"/>
      <c r="V21" s="5"/>
      <c r="W21" s="5"/>
    </row>
    <row r="22" spans="1:23" ht="12.75" customHeight="1" x14ac:dyDescent="0.2">
      <c r="A22" s="359" t="s">
        <v>1990</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
      <c r="A27" s="359" t="s">
        <v>2002</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39" t="s">
        <v>8</v>
      </c>
      <c r="C32" s="340"/>
      <c r="D32" s="340"/>
      <c r="E32" s="340"/>
      <c r="F32" s="341"/>
      <c r="G32" s="201" t="s">
        <v>9</v>
      </c>
      <c r="H32" s="265" t="s">
        <v>2003</v>
      </c>
      <c r="I32" s="266" t="s">
        <v>2004</v>
      </c>
      <c r="J32" s="5"/>
      <c r="K32" s="5"/>
      <c r="L32" s="5"/>
      <c r="M32" s="5"/>
      <c r="N32" s="5"/>
      <c r="O32" s="5"/>
      <c r="P32" s="5"/>
      <c r="Q32" s="5"/>
      <c r="R32" s="5"/>
      <c r="S32" s="5"/>
      <c r="T32" s="5"/>
      <c r="U32" s="5"/>
      <c r="V32" s="5"/>
      <c r="W32" s="5"/>
    </row>
    <row r="33" spans="1:23" ht="12.75" customHeight="1" x14ac:dyDescent="0.2">
      <c r="A33" s="359" t="s">
        <v>1992</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39" t="s">
        <v>8</v>
      </c>
      <c r="C37" s="340"/>
      <c r="D37" s="340"/>
      <c r="E37" s="340"/>
      <c r="F37" s="341"/>
      <c r="G37" s="201" t="s">
        <v>9</v>
      </c>
      <c r="H37" s="265" t="s">
        <v>2000</v>
      </c>
      <c r="I37" s="266" t="s">
        <v>1951</v>
      </c>
      <c r="J37" s="5"/>
      <c r="K37" s="5"/>
      <c r="L37" s="5"/>
      <c r="M37" s="5"/>
      <c r="N37" s="5"/>
      <c r="O37" s="5"/>
      <c r="P37" s="5"/>
      <c r="Q37" s="5"/>
      <c r="R37" s="5"/>
      <c r="S37" s="5"/>
      <c r="T37" s="5"/>
      <c r="U37" s="5"/>
      <c r="V37" s="5"/>
      <c r="W37" s="5"/>
    </row>
    <row r="38" spans="1:23" ht="12.75" customHeight="1" x14ac:dyDescent="0.2">
      <c r="A38" s="359" t="s">
        <v>1993</v>
      </c>
      <c r="B38" s="342" t="str">
        <f>OBVEZE!B5</f>
        <v>Stanje obveza 1. siječnja (=stanju obveza iz Izvještaja o obvezama na 31. prosinca prethodne godine)</v>
      </c>
      <c r="C38" s="343"/>
      <c r="D38" s="343"/>
      <c r="E38" s="343"/>
      <c r="F38" s="344"/>
      <c r="G38" s="126" t="str">
        <f>OBVEZE!C5</f>
        <v>V001</v>
      </c>
      <c r="H38" s="275">
        <f>OBVEZE!D5</f>
        <v>1352951.31</v>
      </c>
      <c r="I38" s="275" t="s">
        <v>2005</v>
      </c>
      <c r="J38" s="5"/>
      <c r="K38" s="5"/>
      <c r="L38" s="5"/>
      <c r="M38" s="5"/>
      <c r="N38" s="5"/>
      <c r="O38" s="5"/>
      <c r="P38" s="5"/>
      <c r="Q38" s="5"/>
      <c r="R38" s="5"/>
      <c r="S38" s="5"/>
      <c r="T38" s="5"/>
      <c r="U38" s="5"/>
      <c r="V38" s="5"/>
      <c r="W38" s="5"/>
    </row>
    <row r="39" spans="1:23" ht="12.75" customHeight="1" x14ac:dyDescent="0.2">
      <c r="A39" s="360"/>
      <c r="B39" s="345" t="str">
        <f>OBVEZE!B44</f>
        <v>Stanje obveza na kraju izvještajnog razdoblja (šifre V001+V002-V004) i (šifre V007+V009)</v>
      </c>
      <c r="C39" s="346"/>
      <c r="D39" s="346"/>
      <c r="E39" s="346"/>
      <c r="F39" s="347"/>
      <c r="G39" s="127" t="str">
        <f>OBVEZE!C44</f>
        <v>V006</v>
      </c>
      <c r="H39" s="275" t="s">
        <v>2005</v>
      </c>
      <c r="I39" s="275">
        <f>OBVEZE!D44</f>
        <v>1329992.01</v>
      </c>
      <c r="J39" s="5"/>
      <c r="K39" s="5"/>
      <c r="L39" s="5"/>
      <c r="M39" s="5"/>
      <c r="N39" s="5"/>
      <c r="O39" s="5"/>
      <c r="P39" s="5"/>
      <c r="Q39" s="5"/>
      <c r="R39" s="5"/>
      <c r="S39" s="5"/>
      <c r="T39" s="5"/>
      <c r="U39" s="5"/>
      <c r="V39" s="5"/>
      <c r="W39" s="5"/>
    </row>
    <row r="40" spans="1:23" ht="12.75" customHeight="1" x14ac:dyDescent="0.2">
      <c r="A40" s="360"/>
      <c r="B40" s="345" t="str">
        <f>OBVEZE!B45</f>
        <v>Stanje dospjelih obveza na kraju izvještajnog razdoblja (šifre V008+D23+D24 + 'D dio 25,26' + D27)</v>
      </c>
      <c r="C40" s="346"/>
      <c r="D40" s="346"/>
      <c r="E40" s="346"/>
      <c r="F40" s="347"/>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61"/>
      <c r="B41" s="348" t="str">
        <f>OBVEZE!B104</f>
        <v>Stanje nedospjelih obveza na kraju izvještajnog razdoblja (šifre V010 + ND23 + ND24 + 'ND dio 25,26' + ND27)</v>
      </c>
      <c r="C41" s="349"/>
      <c r="D41" s="349"/>
      <c r="E41" s="349"/>
      <c r="F41" s="350"/>
      <c r="G41" s="128" t="str">
        <f>OBVEZE!C104</f>
        <v>V009</v>
      </c>
      <c r="H41" s="276" t="s">
        <v>2005</v>
      </c>
      <c r="I41" s="276">
        <f>OBVEZE!D104</f>
        <v>1329992.01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4" t="s">
        <v>2006</v>
      </c>
      <c r="F44" s="354"/>
      <c r="G44" s="229"/>
      <c r="H44" s="355" t="s">
        <v>2007</v>
      </c>
      <c r="I44" s="355"/>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95" zoomScaleNormal="100" workbookViewId="0">
      <selection activeCell="E707" sqref="E70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531318.66</v>
      </c>
      <c r="E6" s="60">
        <f>E7+E43+E49+E82+E106+E125+E134+E140</f>
        <v>1309454.32</v>
      </c>
      <c r="F6" s="45">
        <f t="shared" ref="F6:F132" si="0">IF(D6&lt;&gt;0,IF(E6/D6&gt;=100,"&gt;&gt;100",E6/D6*100),"-")</f>
        <v>246.45366680703441</v>
      </c>
    </row>
    <row r="7" spans="1:24" ht="12.75" customHeight="1" x14ac:dyDescent="0.2">
      <c r="A7" s="63">
        <v>61</v>
      </c>
      <c r="B7" s="220" t="s">
        <v>17</v>
      </c>
      <c r="C7" s="247" t="s">
        <v>18</v>
      </c>
      <c r="D7" s="60">
        <f>D8+D17+D23+D29+D36+D39</f>
        <v>171696.43000000002</v>
      </c>
      <c r="E7" s="60">
        <f>E8+E17+E23+E29+E36+E39</f>
        <v>165323.69</v>
      </c>
      <c r="F7" s="45">
        <f t="shared" si="0"/>
        <v>96.288367789592357</v>
      </c>
    </row>
    <row r="8" spans="1:24" ht="12.75" customHeight="1" x14ac:dyDescent="0.2">
      <c r="A8" s="63">
        <v>611</v>
      </c>
      <c r="B8" s="220" t="s">
        <v>19</v>
      </c>
      <c r="C8" s="247" t="s">
        <v>20</v>
      </c>
      <c r="D8" s="60">
        <f>SUM(D9:D14)-D15-D16</f>
        <v>148343.51</v>
      </c>
      <c r="E8" s="60">
        <f>SUM(E9:E14)-E15-E16</f>
        <v>161442.5</v>
      </c>
      <c r="F8" s="45">
        <f t="shared" si="0"/>
        <v>108.83017396581758</v>
      </c>
    </row>
    <row r="9" spans="1:24" ht="12.75" customHeight="1" x14ac:dyDescent="0.2">
      <c r="A9" s="63">
        <v>6111</v>
      </c>
      <c r="B9" s="65" t="s">
        <v>21</v>
      </c>
      <c r="C9" s="247" t="s">
        <v>22</v>
      </c>
      <c r="D9" s="194">
        <v>148343.51</v>
      </c>
      <c r="E9" s="194">
        <v>161442.5</v>
      </c>
      <c r="F9" s="45">
        <f t="shared" si="0"/>
        <v>108.83017396581758</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22407.88</v>
      </c>
      <c r="E23" s="60">
        <f t="shared" si="2"/>
        <v>3403.32</v>
      </c>
      <c r="F23" s="45">
        <f t="shared" si="0"/>
        <v>15.188049918153792</v>
      </c>
    </row>
    <row r="24" spans="1:6" ht="12.75" customHeight="1" x14ac:dyDescent="0.2">
      <c r="A24" s="63">
        <v>6131</v>
      </c>
      <c r="B24" s="65" t="s">
        <v>51</v>
      </c>
      <c r="C24" s="247" t="s">
        <v>52</v>
      </c>
      <c r="D24" s="194">
        <v>66.36</v>
      </c>
      <c r="E24" s="194">
        <v>165.38</v>
      </c>
      <c r="F24" s="45">
        <f t="shared" si="0"/>
        <v>249.21639541892705</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22341.52</v>
      </c>
      <c r="E27" s="194">
        <v>3237.94</v>
      </c>
      <c r="F27" s="45">
        <f t="shared" si="0"/>
        <v>14.492926175121479</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945.04</v>
      </c>
      <c r="E29" s="60">
        <f>SUM(E30:E35)</f>
        <v>477.87</v>
      </c>
      <c r="F29" s="45">
        <f t="shared" si="0"/>
        <v>50.566113603656994</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945.04</v>
      </c>
      <c r="E31" s="194">
        <v>477.87</v>
      </c>
      <c r="F31" s="45">
        <f t="shared" si="0"/>
        <v>50.566113603656994</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337167.38</v>
      </c>
      <c r="E49" s="60">
        <f>E50+E53+E58+E61+E64+E68+E71+E74+E77</f>
        <v>1101109.3700000001</v>
      </c>
      <c r="F49" s="45">
        <f t="shared" si="0"/>
        <v>326.57648257669535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215000</v>
      </c>
      <c r="E58" s="60">
        <f t="shared" si="9"/>
        <v>0</v>
      </c>
      <c r="F58" s="45">
        <f t="shared" si="0"/>
        <v>0</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215000</v>
      </c>
      <c r="E60" s="194">
        <v>0</v>
      </c>
      <c r="F60" s="45">
        <f t="shared" si="0"/>
        <v>0</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122167.38</v>
      </c>
      <c r="E64" s="60">
        <f>SUM(E65:E67)</f>
        <v>125693.94</v>
      </c>
      <c r="F64" s="45">
        <f t="shared" si="0"/>
        <v>102.88666254445336</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122167.38</v>
      </c>
      <c r="E67" s="192">
        <v>125693.94</v>
      </c>
      <c r="F67" s="71">
        <f t="shared" si="0"/>
        <v>102.88666254445336</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975415.43</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v>975415.43</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16480.89</v>
      </c>
      <c r="E82" s="60">
        <f t="shared" si="15"/>
        <v>30102.219999999998</v>
      </c>
      <c r="F82" s="45">
        <f t="shared" si="0"/>
        <v>182.64923799624896</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16480.89</v>
      </c>
      <c r="E91" s="60">
        <f t="shared" si="17"/>
        <v>30102.219999999998</v>
      </c>
      <c r="F91" s="45">
        <f t="shared" si="0"/>
        <v>182.64923799624896</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10950.02</v>
      </c>
      <c r="E93" s="194">
        <v>25634.26</v>
      </c>
      <c r="F93" s="45">
        <f t="shared" si="0"/>
        <v>234.10240346592971</v>
      </c>
    </row>
    <row r="94" spans="1:6" ht="12.75" customHeight="1" x14ac:dyDescent="0.2">
      <c r="A94" s="63">
        <v>6423</v>
      </c>
      <c r="B94" s="64" t="s">
        <v>191</v>
      </c>
      <c r="C94" s="247" t="s">
        <v>192</v>
      </c>
      <c r="D94" s="194">
        <v>5530.87</v>
      </c>
      <c r="E94" s="194">
        <v>3592.96</v>
      </c>
      <c r="F94" s="45">
        <f t="shared" si="0"/>
        <v>64.96193184797329</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v>875</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5973.96</v>
      </c>
      <c r="E106" s="60">
        <f>E107+E112+E120+E124</f>
        <v>12919.04</v>
      </c>
      <c r="F106" s="45">
        <f t="shared" si="0"/>
        <v>216.25588386932623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2570.31</v>
      </c>
      <c r="E112" s="60">
        <f t="shared" si="20"/>
        <v>8740.41</v>
      </c>
      <c r="F112" s="45">
        <f t="shared" si="0"/>
        <v>340.05275628231612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581.07000000000005</v>
      </c>
      <c r="E115" s="194">
        <v>0</v>
      </c>
      <c r="F115" s="45">
        <f t="shared" si="0"/>
        <v>0</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1989.24</v>
      </c>
      <c r="E117" s="194">
        <v>8740.41</v>
      </c>
      <c r="F117" s="45">
        <f t="shared" si="0"/>
        <v>439.38438800748025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3403.65</v>
      </c>
      <c r="E120" s="60">
        <f t="shared" si="21"/>
        <v>4178.63</v>
      </c>
      <c r="F120" s="45">
        <f t="shared" si="0"/>
        <v>122.76908612812716</v>
      </c>
    </row>
    <row r="121" spans="1:6" ht="12.75" customHeight="1" x14ac:dyDescent="0.2">
      <c r="A121" s="63">
        <v>6531</v>
      </c>
      <c r="B121" s="64" t="s">
        <v>245</v>
      </c>
      <c r="C121" s="247" t="s">
        <v>246</v>
      </c>
      <c r="D121" s="194">
        <v>0</v>
      </c>
      <c r="E121" s="194">
        <v>367.52</v>
      </c>
      <c r="F121" s="45" t="str">
        <f t="shared" si="0"/>
        <v>-</v>
      </c>
    </row>
    <row r="122" spans="1:6" ht="12.75" customHeight="1" x14ac:dyDescent="0.2">
      <c r="A122" s="63">
        <v>6532</v>
      </c>
      <c r="B122" s="64" t="s">
        <v>247</v>
      </c>
      <c r="C122" s="247" t="s">
        <v>248</v>
      </c>
      <c r="D122" s="194">
        <v>3403.65</v>
      </c>
      <c r="E122" s="194">
        <v>3811.11</v>
      </c>
      <c r="F122" s="45">
        <f t="shared" si="0"/>
        <v>111.97126614076065</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272278.84999999998</v>
      </c>
      <c r="E152" s="60">
        <f>E153+E164+E202+E221+E230+E262+E273</f>
        <v>292928.17</v>
      </c>
      <c r="F152" s="45">
        <f t="shared" si="26"/>
        <v>107.58388688655032</v>
      </c>
    </row>
    <row r="153" spans="1:6" ht="12.75" customHeight="1" x14ac:dyDescent="0.2">
      <c r="A153" s="63">
        <v>31</v>
      </c>
      <c r="B153" s="64" t="s">
        <v>308</v>
      </c>
      <c r="C153" s="247" t="s">
        <v>309</v>
      </c>
      <c r="D153" s="60">
        <f t="shared" ref="D153:E153" si="30">D154+D159+D160</f>
        <v>36826.25</v>
      </c>
      <c r="E153" s="60">
        <f t="shared" si="30"/>
        <v>63292.869999999995</v>
      </c>
      <c r="F153" s="45">
        <f t="shared" si="26"/>
        <v>171.868897864974</v>
      </c>
    </row>
    <row r="154" spans="1:6" ht="12.75" customHeight="1" x14ac:dyDescent="0.2">
      <c r="A154" s="63">
        <v>311</v>
      </c>
      <c r="B154" s="64" t="s">
        <v>310</v>
      </c>
      <c r="C154" s="247" t="s">
        <v>311</v>
      </c>
      <c r="D154" s="60">
        <f t="shared" ref="D154:E154" si="31">SUM(D155:D158)</f>
        <v>30400.6</v>
      </c>
      <c r="E154" s="60">
        <f t="shared" si="31"/>
        <v>52026.31</v>
      </c>
      <c r="F154" s="45">
        <f t="shared" si="26"/>
        <v>171.13579995131676</v>
      </c>
    </row>
    <row r="155" spans="1:6" ht="12.75" customHeight="1" x14ac:dyDescent="0.2">
      <c r="A155" s="63">
        <v>3111</v>
      </c>
      <c r="B155" s="64" t="s">
        <v>312</v>
      </c>
      <c r="C155" s="247" t="s">
        <v>313</v>
      </c>
      <c r="D155" s="194">
        <v>30400.6</v>
      </c>
      <c r="E155" s="194">
        <v>52026.31</v>
      </c>
      <c r="F155" s="45">
        <f t="shared" si="26"/>
        <v>171.13579995131676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1409.55</v>
      </c>
      <c r="E159" s="194">
        <v>3150</v>
      </c>
      <c r="F159" s="45">
        <f t="shared" si="26"/>
        <v>223.47557731190807</v>
      </c>
    </row>
    <row r="160" spans="1:6" ht="12.75" customHeight="1" x14ac:dyDescent="0.2">
      <c r="A160" s="63">
        <v>313</v>
      </c>
      <c r="B160" s="65" t="s">
        <v>322</v>
      </c>
      <c r="C160" s="247" t="s">
        <v>323</v>
      </c>
      <c r="D160" s="60">
        <f t="shared" ref="D160:E160" si="32">SUM(D161:D163)</f>
        <v>5016.1000000000004</v>
      </c>
      <c r="E160" s="60">
        <f t="shared" si="32"/>
        <v>8116.56</v>
      </c>
      <c r="F160" s="45">
        <f t="shared" si="26"/>
        <v>161.81017124857956</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5016.1000000000004</v>
      </c>
      <c r="E162" s="194">
        <v>8116.56</v>
      </c>
      <c r="F162" s="45">
        <f t="shared" si="26"/>
        <v>161.81017124857956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84704.52</v>
      </c>
      <c r="E164" s="60">
        <f>E165+E170+E178+E188+E189+E194</f>
        <v>74917.180000000008</v>
      </c>
      <c r="F164" s="45">
        <f t="shared" si="26"/>
        <v>88.445315551047344</v>
      </c>
    </row>
    <row r="165" spans="1:6" ht="12.75" customHeight="1" x14ac:dyDescent="0.2">
      <c r="A165" s="63">
        <v>321</v>
      </c>
      <c r="B165" s="64" t="s">
        <v>332</v>
      </c>
      <c r="C165" s="247" t="s">
        <v>333</v>
      </c>
      <c r="D165" s="60">
        <f t="shared" ref="D165:E165" si="33">SUM(D166:D169)</f>
        <v>2652.8</v>
      </c>
      <c r="E165" s="60">
        <f t="shared" si="33"/>
        <v>1799.13</v>
      </c>
      <c r="F165" s="45">
        <f t="shared" si="26"/>
        <v>67.820039203860077</v>
      </c>
    </row>
    <row r="166" spans="1:6" ht="12.75" customHeight="1" x14ac:dyDescent="0.2">
      <c r="A166" s="63">
        <v>3211</v>
      </c>
      <c r="B166" s="64" t="s">
        <v>334</v>
      </c>
      <c r="C166" s="247" t="s">
        <v>335</v>
      </c>
      <c r="D166" s="194">
        <v>1710.8</v>
      </c>
      <c r="E166" s="194">
        <v>896</v>
      </c>
      <c r="F166" s="45">
        <f t="shared" si="26"/>
        <v>52.373158756137485</v>
      </c>
    </row>
    <row r="167" spans="1:6" ht="12.75" customHeight="1" x14ac:dyDescent="0.2">
      <c r="A167" s="63">
        <v>3212</v>
      </c>
      <c r="B167" s="64" t="s">
        <v>336</v>
      </c>
      <c r="C167" s="247" t="s">
        <v>337</v>
      </c>
      <c r="D167" s="194">
        <v>409.5</v>
      </c>
      <c r="E167" s="194">
        <v>288</v>
      </c>
      <c r="F167" s="45">
        <f t="shared" si="26"/>
        <v>70.329670329670336</v>
      </c>
    </row>
    <row r="168" spans="1:6" ht="12.75" customHeight="1" x14ac:dyDescent="0.2">
      <c r="A168" s="63">
        <v>3213</v>
      </c>
      <c r="B168" s="64" t="s">
        <v>338</v>
      </c>
      <c r="C168" s="247" t="s">
        <v>339</v>
      </c>
      <c r="D168" s="194">
        <v>532.5</v>
      </c>
      <c r="E168" s="194">
        <v>615.13</v>
      </c>
      <c r="F168" s="45">
        <f t="shared" si="26"/>
        <v>115.51737089201879</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26250.78</v>
      </c>
      <c r="E170" s="60">
        <f t="shared" si="34"/>
        <v>16271.58</v>
      </c>
      <c r="F170" s="45">
        <f t="shared" si="26"/>
        <v>61.985129584720909</v>
      </c>
    </row>
    <row r="171" spans="1:6" ht="12.75" customHeight="1" x14ac:dyDescent="0.2">
      <c r="A171" s="63">
        <v>3221</v>
      </c>
      <c r="B171" s="64" t="s">
        <v>344</v>
      </c>
      <c r="C171" s="247" t="s">
        <v>345</v>
      </c>
      <c r="D171" s="194">
        <v>841.58</v>
      </c>
      <c r="E171" s="194">
        <v>893.74</v>
      </c>
      <c r="F171" s="45">
        <f t="shared" si="26"/>
        <v>106.19786591886688</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23145.19</v>
      </c>
      <c r="E173" s="194">
        <v>14664.57</v>
      </c>
      <c r="F173" s="45">
        <f t="shared" si="26"/>
        <v>63.359039178334676</v>
      </c>
    </row>
    <row r="174" spans="1:6" ht="12.75" customHeight="1" x14ac:dyDescent="0.2">
      <c r="A174" s="63">
        <v>3224</v>
      </c>
      <c r="B174" s="65" t="s">
        <v>350</v>
      </c>
      <c r="C174" s="247" t="s">
        <v>351</v>
      </c>
      <c r="D174" s="194">
        <v>2264.0100000000002</v>
      </c>
      <c r="E174" s="194">
        <v>713.27</v>
      </c>
      <c r="F174" s="45">
        <f t="shared" si="26"/>
        <v>31.504719502122335</v>
      </c>
    </row>
    <row r="175" spans="1:6" ht="12.75" customHeight="1" x14ac:dyDescent="0.2">
      <c r="A175" s="63">
        <v>3225</v>
      </c>
      <c r="B175" s="65" t="s">
        <v>352</v>
      </c>
      <c r="C175" s="247" t="s">
        <v>353</v>
      </c>
      <c r="D175" s="194">
        <v>0</v>
      </c>
      <c r="E175" s="194">
        <v>0</v>
      </c>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51201.560000000005</v>
      </c>
      <c r="E178" s="60">
        <f t="shared" si="35"/>
        <v>53346.8</v>
      </c>
      <c r="F178" s="45">
        <f t="shared" si="26"/>
        <v>104.18979421720745</v>
      </c>
    </row>
    <row r="179" spans="1:6" ht="12.75" customHeight="1" x14ac:dyDescent="0.2">
      <c r="A179" s="63">
        <v>3231</v>
      </c>
      <c r="B179" s="65" t="s">
        <v>360</v>
      </c>
      <c r="C179" s="247" t="s">
        <v>361</v>
      </c>
      <c r="D179" s="194">
        <v>1927.98</v>
      </c>
      <c r="E179" s="194">
        <v>3450.34</v>
      </c>
      <c r="F179" s="45">
        <f t="shared" si="26"/>
        <v>178.96140001452298</v>
      </c>
    </row>
    <row r="180" spans="1:6" ht="12.75" customHeight="1" x14ac:dyDescent="0.2">
      <c r="A180" s="63">
        <v>3232</v>
      </c>
      <c r="B180" s="65" t="s">
        <v>362</v>
      </c>
      <c r="C180" s="247" t="s">
        <v>363</v>
      </c>
      <c r="D180" s="194">
        <v>7539.02</v>
      </c>
      <c r="E180" s="194">
        <v>30307.02</v>
      </c>
      <c r="F180" s="45">
        <f t="shared" si="26"/>
        <v>402.00211698602732</v>
      </c>
    </row>
    <row r="181" spans="1:6" ht="12.75" customHeight="1" x14ac:dyDescent="0.2">
      <c r="A181" s="63">
        <v>3233</v>
      </c>
      <c r="B181" s="65" t="s">
        <v>364</v>
      </c>
      <c r="C181" s="247" t="s">
        <v>365</v>
      </c>
      <c r="D181" s="194">
        <v>2845.95</v>
      </c>
      <c r="E181" s="194">
        <v>1552.44</v>
      </c>
      <c r="F181" s="45">
        <f t="shared" si="26"/>
        <v>54.549096083908722</v>
      </c>
    </row>
    <row r="182" spans="1:6" ht="12.75" customHeight="1" x14ac:dyDescent="0.2">
      <c r="A182" s="63">
        <v>3234</v>
      </c>
      <c r="B182" s="65" t="s">
        <v>366</v>
      </c>
      <c r="C182" s="247" t="s">
        <v>367</v>
      </c>
      <c r="D182" s="194">
        <v>4199.3900000000003</v>
      </c>
      <c r="E182" s="194">
        <v>2570.08</v>
      </c>
      <c r="F182" s="45">
        <f t="shared" si="26"/>
        <v>61.20126970821952</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8398.65</v>
      </c>
      <c r="E184" s="194">
        <v>3924.47</v>
      </c>
      <c r="F184" s="45">
        <f t="shared" si="26"/>
        <v>46.72739071160246</v>
      </c>
    </row>
    <row r="185" spans="1:6" ht="12.75" customHeight="1" x14ac:dyDescent="0.2">
      <c r="A185" s="63">
        <v>3237</v>
      </c>
      <c r="B185" s="64" t="s">
        <v>372</v>
      </c>
      <c r="C185" s="247" t="s">
        <v>373</v>
      </c>
      <c r="D185" s="194">
        <v>17459.810000000001</v>
      </c>
      <c r="E185" s="194">
        <v>2380</v>
      </c>
      <c r="F185" s="45">
        <f t="shared" si="26"/>
        <v>13.631305266208511</v>
      </c>
    </row>
    <row r="186" spans="1:6" ht="12.75" customHeight="1" x14ac:dyDescent="0.2">
      <c r="A186" s="63">
        <v>3238</v>
      </c>
      <c r="B186" s="64" t="s">
        <v>374</v>
      </c>
      <c r="C186" s="247" t="s">
        <v>375</v>
      </c>
      <c r="D186" s="194">
        <v>1747.18</v>
      </c>
      <c r="E186" s="194">
        <v>1782.5</v>
      </c>
      <c r="F186" s="45">
        <f t="shared" si="26"/>
        <v>102.02154328689659</v>
      </c>
    </row>
    <row r="187" spans="1:6" ht="12.75" customHeight="1" x14ac:dyDescent="0.2">
      <c r="A187" s="63">
        <v>3239</v>
      </c>
      <c r="B187" s="64" t="s">
        <v>376</v>
      </c>
      <c r="C187" s="247" t="s">
        <v>377</v>
      </c>
      <c r="D187" s="194">
        <v>7083.58</v>
      </c>
      <c r="E187" s="194">
        <v>7379.95</v>
      </c>
      <c r="F187" s="45">
        <f t="shared" si="26"/>
        <v>104.18390136061144</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4599.3799999999992</v>
      </c>
      <c r="E194" s="60">
        <f t="shared" si="36"/>
        <v>3499.67</v>
      </c>
      <c r="F194" s="45">
        <f t="shared" si="26"/>
        <v>76.090038222543058</v>
      </c>
    </row>
    <row r="195" spans="1:6" ht="12.75" customHeight="1" x14ac:dyDescent="0.2">
      <c r="A195" s="63">
        <v>3291</v>
      </c>
      <c r="B195" s="183" t="s">
        <v>392</v>
      </c>
      <c r="C195" s="247" t="s">
        <v>393</v>
      </c>
      <c r="D195" s="194">
        <v>20</v>
      </c>
      <c r="E195" s="194">
        <v>0</v>
      </c>
      <c r="F195" s="45">
        <f t="shared" si="26"/>
        <v>0</v>
      </c>
    </row>
    <row r="196" spans="1:6" ht="12.75" customHeight="1" x14ac:dyDescent="0.2">
      <c r="A196" s="63">
        <v>3292</v>
      </c>
      <c r="B196" s="64" t="s">
        <v>394</v>
      </c>
      <c r="C196" s="247" t="s">
        <v>395</v>
      </c>
      <c r="D196" s="194">
        <v>3667.07</v>
      </c>
      <c r="E196" s="194">
        <v>2162.75</v>
      </c>
      <c r="F196" s="45">
        <f t="shared" si="26"/>
        <v>58.977603372719912</v>
      </c>
    </row>
    <row r="197" spans="1:6" ht="12.75" customHeight="1" x14ac:dyDescent="0.2">
      <c r="A197" s="63">
        <v>3293</v>
      </c>
      <c r="B197" s="64" t="s">
        <v>396</v>
      </c>
      <c r="C197" s="247" t="s">
        <v>397</v>
      </c>
      <c r="D197" s="194">
        <v>427.46</v>
      </c>
      <c r="E197" s="194">
        <v>787.59</v>
      </c>
      <c r="F197" s="45">
        <f t="shared" si="26"/>
        <v>184.24881860291023</v>
      </c>
    </row>
    <row r="198" spans="1:6" ht="12.75" customHeight="1" x14ac:dyDescent="0.2">
      <c r="A198" s="63">
        <v>3294</v>
      </c>
      <c r="B198" s="64" t="s">
        <v>398</v>
      </c>
      <c r="C198" s="247" t="s">
        <v>399</v>
      </c>
      <c r="D198" s="194">
        <v>184.23</v>
      </c>
      <c r="E198" s="194">
        <v>549.33000000000004</v>
      </c>
      <c r="F198" s="45">
        <f t="shared" si="26"/>
        <v>298.17619280247521</v>
      </c>
    </row>
    <row r="199" spans="1:6" ht="12.75" customHeight="1" x14ac:dyDescent="0.2">
      <c r="A199" s="63">
        <v>3295</v>
      </c>
      <c r="B199" s="64" t="s">
        <v>400</v>
      </c>
      <c r="C199" s="247" t="s">
        <v>401</v>
      </c>
      <c r="D199" s="194">
        <v>270.62</v>
      </c>
      <c r="E199" s="194">
        <v>0</v>
      </c>
      <c r="F199" s="45">
        <f t="shared" si="26"/>
        <v>0</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30</v>
      </c>
      <c r="E201" s="194">
        <v>0</v>
      </c>
      <c r="F201" s="45">
        <f t="shared" si="26"/>
        <v>0</v>
      </c>
    </row>
    <row r="202" spans="1:6" ht="12.75" customHeight="1" x14ac:dyDescent="0.2">
      <c r="A202" s="63">
        <v>34</v>
      </c>
      <c r="B202" s="183" t="s">
        <v>406</v>
      </c>
      <c r="C202" s="247" t="s">
        <v>407</v>
      </c>
      <c r="D202" s="60">
        <f t="shared" ref="D202:E202" si="37">D203+D208+D216</f>
        <v>16955.04</v>
      </c>
      <c r="E202" s="60">
        <f t="shared" si="37"/>
        <v>30226.37</v>
      </c>
      <c r="F202" s="45">
        <f t="shared" si="26"/>
        <v>178.27365786220497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7789.49</v>
      </c>
      <c r="E208" s="60">
        <f t="shared" si="39"/>
        <v>0</v>
      </c>
      <c r="F208" s="45">
        <f t="shared" si="26"/>
        <v>0</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7789.49</v>
      </c>
      <c r="E210" s="194">
        <v>0</v>
      </c>
      <c r="F210" s="45">
        <f t="shared" si="26"/>
        <v>0</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9165.5499999999993</v>
      </c>
      <c r="E216" s="60">
        <f t="shared" si="40"/>
        <v>30226.37</v>
      </c>
      <c r="F216" s="45">
        <f t="shared" si="26"/>
        <v>329.78239167316747</v>
      </c>
    </row>
    <row r="217" spans="1:6" ht="12.75" customHeight="1" x14ac:dyDescent="0.2">
      <c r="A217" s="63">
        <v>3431</v>
      </c>
      <c r="B217" s="182" t="s">
        <v>436</v>
      </c>
      <c r="C217" s="247" t="s">
        <v>437</v>
      </c>
      <c r="D217" s="194">
        <v>1064.1400000000001</v>
      </c>
      <c r="E217" s="194">
        <v>1347.01</v>
      </c>
      <c r="F217" s="45">
        <f t="shared" si="26"/>
        <v>126.58202868043678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8101.41</v>
      </c>
      <c r="E220" s="194">
        <v>28879.360000000001</v>
      </c>
      <c r="F220" s="45">
        <f t="shared" si="26"/>
        <v>356.47325589002412</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45867.93</v>
      </c>
      <c r="E262" s="60">
        <f t="shared" si="55"/>
        <v>43847.12</v>
      </c>
      <c r="F262" s="45">
        <f t="shared" ref="F262:F268" si="56">IF(D262&lt;&gt;0,IF(E262/D262&gt;=100,"&gt;&gt;100",E262/D262*100),"-")</f>
        <v>95.594285593441867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45867.93</v>
      </c>
      <c r="E269" s="60">
        <f t="shared" si="58"/>
        <v>43847.12</v>
      </c>
      <c r="F269" s="45">
        <f t="shared" ref="F269:F272" si="59">IF(D269&lt;&gt;0,IF(E269/D269&gt;=100,"&gt;&gt;100",E269/D269*100),"-")</f>
        <v>95.594285593441867</v>
      </c>
    </row>
    <row r="270" spans="1:6" ht="12.75" customHeight="1" x14ac:dyDescent="0.2">
      <c r="A270" s="63">
        <v>3721</v>
      </c>
      <c r="B270" s="65" t="s">
        <v>533</v>
      </c>
      <c r="C270" s="247" t="s">
        <v>534</v>
      </c>
      <c r="D270" s="194">
        <v>19597.73</v>
      </c>
      <c r="E270" s="194">
        <v>27902.52</v>
      </c>
      <c r="F270" s="45">
        <f t="shared" si="59"/>
        <v>142.37628541672939</v>
      </c>
    </row>
    <row r="271" spans="1:6" ht="12.75" customHeight="1" x14ac:dyDescent="0.2">
      <c r="A271" s="63">
        <v>3722</v>
      </c>
      <c r="B271" s="65" t="s">
        <v>535</v>
      </c>
      <c r="C271" s="247" t="s">
        <v>536</v>
      </c>
      <c r="D271" s="194">
        <v>26270.2</v>
      </c>
      <c r="E271" s="194">
        <v>15944.6</v>
      </c>
      <c r="F271" s="45">
        <f t="shared" si="59"/>
        <v>60.694627372460054</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87925.11</v>
      </c>
      <c r="E273" s="60">
        <f t="shared" si="60"/>
        <v>80644.63</v>
      </c>
      <c r="F273" s="45">
        <f t="shared" ref="F273:F277" si="61">IF(D273&lt;&gt;0,IF(E273/D273&gt;=100,"&gt;&gt;100",E273/D273*100),"-")</f>
        <v>91.719680532671504</v>
      </c>
    </row>
    <row r="274" spans="1:6" ht="12.75" customHeight="1" x14ac:dyDescent="0.2">
      <c r="A274" s="63">
        <v>381</v>
      </c>
      <c r="B274" s="64" t="s">
        <v>541</v>
      </c>
      <c r="C274" s="247" t="s">
        <v>542</v>
      </c>
      <c r="D274" s="60">
        <f t="shared" ref="D274:E274" si="62">SUM(D275:D277)</f>
        <v>77925.11</v>
      </c>
      <c r="E274" s="60">
        <f t="shared" si="62"/>
        <v>60644.63</v>
      </c>
      <c r="F274" s="45">
        <f t="shared" si="61"/>
        <v>77.824246895512886</v>
      </c>
    </row>
    <row r="275" spans="1:6" ht="12.75" customHeight="1" x14ac:dyDescent="0.2">
      <c r="A275" s="63">
        <v>3811</v>
      </c>
      <c r="B275" s="64" t="s">
        <v>543</v>
      </c>
      <c r="C275" s="247" t="s">
        <v>544</v>
      </c>
      <c r="D275" s="194">
        <v>77925.11</v>
      </c>
      <c r="E275" s="194">
        <v>60644.63</v>
      </c>
      <c r="F275" s="45">
        <f t="shared" si="61"/>
        <v>77.824246895512886</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10000</v>
      </c>
      <c r="E289" s="60">
        <f t="shared" si="67"/>
        <v>20000</v>
      </c>
      <c r="F289" s="45">
        <f t="shared" si="66"/>
        <v>200</v>
      </c>
    </row>
    <row r="290" spans="1:6" ht="24" x14ac:dyDescent="0.2">
      <c r="A290" s="63">
        <v>3861</v>
      </c>
      <c r="B290" s="64" t="s">
        <v>572</v>
      </c>
      <c r="C290" s="247" t="s">
        <v>573</v>
      </c>
      <c r="D290" s="194">
        <v>10000</v>
      </c>
      <c r="E290" s="194">
        <v>20000</v>
      </c>
      <c r="F290" s="45">
        <f t="shared" si="66"/>
        <v>200</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272278.84999999998</v>
      </c>
      <c r="E299" s="60">
        <f>E152-E297+E298</f>
        <v>292928.17</v>
      </c>
      <c r="F299" s="45">
        <f t="shared" si="68"/>
        <v>107.58388688655032</v>
      </c>
    </row>
    <row r="300" spans="1:6" ht="12.75" customHeight="1" x14ac:dyDescent="0.2">
      <c r="A300" s="63" t="s">
        <v>582</v>
      </c>
      <c r="B300" s="64" t="s">
        <v>593</v>
      </c>
      <c r="C300" s="247" t="s">
        <v>594</v>
      </c>
      <c r="D300" s="60">
        <f>IF(D6&gt;=D299,D6-D299,0)</f>
        <v>259039.81000000006</v>
      </c>
      <c r="E300" s="60">
        <f>IF(E6&gt;=E299,E6-E299,0)</f>
        <v>1016526.1500000001</v>
      </c>
      <c r="F300" s="45">
        <f t="shared" si="68"/>
        <v>392.42082134016385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3741996.47</v>
      </c>
      <c r="E302" s="194">
        <v>3815221.16</v>
      </c>
      <c r="F302" s="45">
        <f t="shared" si="68"/>
        <v>101.95683482298956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c r="F304" s="45" t="str">
        <f t="shared" si="68"/>
        <v>-</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80" t="s">
        <v>607</v>
      </c>
      <c r="B307" s="381"/>
      <c r="C307" s="171"/>
      <c r="D307" s="43"/>
      <c r="E307" s="43"/>
      <c r="F307" s="44"/>
    </row>
    <row r="308" spans="1:6" ht="12.75" customHeight="1" x14ac:dyDescent="0.2">
      <c r="A308" s="63">
        <v>7</v>
      </c>
      <c r="B308" s="64" t="s">
        <v>608</v>
      </c>
      <c r="C308" s="247" t="s">
        <v>609</v>
      </c>
      <c r="D308" s="60">
        <f t="shared" ref="D308:E308" si="71">D309+D321+D354+D358</f>
        <v>404359.48</v>
      </c>
      <c r="E308" s="60">
        <f t="shared" si="71"/>
        <v>5161</v>
      </c>
      <c r="F308" s="45">
        <f t="shared" ref="F308:F428" si="72">IF(D308&lt;&gt;0,IF(E308/D308&gt;=100,"&gt;&gt;100",E308/D308*100),"-")</f>
        <v>1.276339558058587</v>
      </c>
    </row>
    <row r="309" spans="1:6" ht="12.75" customHeight="1" x14ac:dyDescent="0.2">
      <c r="A309" s="63">
        <v>71</v>
      </c>
      <c r="B309" s="64" t="s">
        <v>610</v>
      </c>
      <c r="C309" s="247" t="s">
        <v>611</v>
      </c>
      <c r="D309" s="60">
        <f t="shared" ref="D309:E309" si="73">D310+D314</f>
        <v>404028.66</v>
      </c>
      <c r="E309" s="60">
        <f t="shared" si="73"/>
        <v>0</v>
      </c>
      <c r="F309" s="45">
        <f t="shared" si="72"/>
        <v>0</v>
      </c>
    </row>
    <row r="310" spans="1:6" ht="24" x14ac:dyDescent="0.2">
      <c r="A310" s="63">
        <v>711</v>
      </c>
      <c r="B310" s="64" t="s">
        <v>612</v>
      </c>
      <c r="C310" s="247" t="s">
        <v>613</v>
      </c>
      <c r="D310" s="60">
        <f t="shared" ref="D310:E310" si="74">SUM(D311:D313)</f>
        <v>404028.66</v>
      </c>
      <c r="E310" s="60">
        <f t="shared" si="74"/>
        <v>0</v>
      </c>
      <c r="F310" s="45">
        <f t="shared" si="72"/>
        <v>0</v>
      </c>
    </row>
    <row r="311" spans="1:6" ht="12.75" customHeight="1" x14ac:dyDescent="0.2">
      <c r="A311" s="63">
        <v>7111</v>
      </c>
      <c r="B311" s="64" t="s">
        <v>614</v>
      </c>
      <c r="C311" s="247" t="s">
        <v>615</v>
      </c>
      <c r="D311" s="194">
        <v>404028.66</v>
      </c>
      <c r="E311" s="194">
        <v>0</v>
      </c>
      <c r="F311" s="45">
        <f t="shared" si="72"/>
        <v>0</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330.82</v>
      </c>
      <c r="E321" s="60">
        <f t="shared" si="76"/>
        <v>5161</v>
      </c>
      <c r="F321" s="45">
        <f t="shared" si="72"/>
        <v>1560.0628740704915</v>
      </c>
    </row>
    <row r="322" spans="1:6" ht="12.75" customHeight="1" x14ac:dyDescent="0.2">
      <c r="A322" s="63">
        <v>721</v>
      </c>
      <c r="B322" s="64" t="s">
        <v>636</v>
      </c>
      <c r="C322" s="247" t="s">
        <v>637</v>
      </c>
      <c r="D322" s="60">
        <f t="shared" ref="D322:E322" si="77">SUM(D323:D326)</f>
        <v>330.82</v>
      </c>
      <c r="E322" s="60">
        <f t="shared" si="77"/>
        <v>5161</v>
      </c>
      <c r="F322" s="45">
        <f t="shared" si="72"/>
        <v>1560.0628740704915</v>
      </c>
    </row>
    <row r="323" spans="1:6" ht="12.75" customHeight="1" x14ac:dyDescent="0.2">
      <c r="A323" s="63">
        <v>7211</v>
      </c>
      <c r="B323" s="64" t="s">
        <v>638</v>
      </c>
      <c r="C323" s="247" t="s">
        <v>639</v>
      </c>
      <c r="D323" s="194">
        <v>330.82</v>
      </c>
      <c r="E323" s="194">
        <v>5161</v>
      </c>
      <c r="F323" s="45">
        <f t="shared" si="72"/>
        <v>1560.0628740704915</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53800.68</v>
      </c>
      <c r="E360" s="60">
        <f t="shared" si="86"/>
        <v>75556.899999999994</v>
      </c>
      <c r="F360" s="45">
        <f t="shared" si="72"/>
        <v>140.43855951263069</v>
      </c>
    </row>
    <row r="361" spans="1:6" ht="12.75" customHeight="1" x14ac:dyDescent="0.2">
      <c r="A361" s="63">
        <v>41</v>
      </c>
      <c r="B361" s="64" t="s">
        <v>714</v>
      </c>
      <c r="C361" s="247" t="s">
        <v>715</v>
      </c>
      <c r="D361" s="60">
        <f t="shared" ref="D361:E361" si="87">D362+D366</f>
        <v>0</v>
      </c>
      <c r="E361" s="60">
        <f t="shared" si="87"/>
        <v>8500</v>
      </c>
      <c r="F361" s="45" t="str">
        <f t="shared" si="72"/>
        <v>-</v>
      </c>
    </row>
    <row r="362" spans="1:6" ht="12.75" customHeight="1" x14ac:dyDescent="0.2">
      <c r="A362" s="63">
        <v>411</v>
      </c>
      <c r="B362" s="64" t="s">
        <v>716</v>
      </c>
      <c r="C362" s="247" t="s">
        <v>717</v>
      </c>
      <c r="D362" s="60">
        <f t="shared" ref="D362:E362" si="88">SUM(D363:D365)</f>
        <v>0</v>
      </c>
      <c r="E362" s="60">
        <f t="shared" si="88"/>
        <v>8500</v>
      </c>
      <c r="F362" s="45" t="str">
        <f t="shared" si="72"/>
        <v>-</v>
      </c>
    </row>
    <row r="363" spans="1:6" ht="12.75" customHeight="1" x14ac:dyDescent="0.2">
      <c r="A363" s="63">
        <v>4111</v>
      </c>
      <c r="B363" s="64" t="s">
        <v>614</v>
      </c>
      <c r="C363" s="247" t="s">
        <v>718</v>
      </c>
      <c r="D363" s="194">
        <v>0</v>
      </c>
      <c r="E363" s="194">
        <v>8500</v>
      </c>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53800.68</v>
      </c>
      <c r="E373" s="60">
        <f t="shared" si="90"/>
        <v>67056.899999999994</v>
      </c>
      <c r="F373" s="45">
        <f t="shared" si="72"/>
        <v>124.63950269773541</v>
      </c>
    </row>
    <row r="374" spans="1:6" ht="12.75" customHeight="1" x14ac:dyDescent="0.2">
      <c r="A374" s="63">
        <v>421</v>
      </c>
      <c r="B374" s="64" t="s">
        <v>732</v>
      </c>
      <c r="C374" s="247" t="s">
        <v>733</v>
      </c>
      <c r="D374" s="60">
        <f t="shared" ref="D374:E374" si="91">SUM(D375:D378)</f>
        <v>52635</v>
      </c>
      <c r="E374" s="60">
        <f t="shared" si="91"/>
        <v>66212.5</v>
      </c>
      <c r="F374" s="45">
        <f t="shared" si="72"/>
        <v>125.79557328773629</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26825</v>
      </c>
      <c r="E376" s="194">
        <v>62462.5</v>
      </c>
      <c r="F376" s="45">
        <f t="shared" si="72"/>
        <v>232.85181733457594</v>
      </c>
    </row>
    <row r="377" spans="1:6" ht="12.75" customHeight="1" x14ac:dyDescent="0.2">
      <c r="A377" s="63">
        <v>4213</v>
      </c>
      <c r="B377" s="64" t="s">
        <v>642</v>
      </c>
      <c r="C377" s="247" t="s">
        <v>736</v>
      </c>
      <c r="D377" s="194">
        <v>25810</v>
      </c>
      <c r="E377" s="194">
        <v>3750</v>
      </c>
      <c r="F377" s="45">
        <f t="shared" si="72"/>
        <v>14.529252227818676</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1165.68</v>
      </c>
      <c r="E379" s="60">
        <f t="shared" si="92"/>
        <v>844.4</v>
      </c>
      <c r="F379" s="45">
        <f t="shared" si="72"/>
        <v>72.438405051128953</v>
      </c>
    </row>
    <row r="380" spans="1:6" ht="12.75" customHeight="1" x14ac:dyDescent="0.2">
      <c r="A380" s="63">
        <v>4221</v>
      </c>
      <c r="B380" s="64" t="s">
        <v>648</v>
      </c>
      <c r="C380" s="247" t="s">
        <v>740</v>
      </c>
      <c r="D380" s="194">
        <v>54.9</v>
      </c>
      <c r="E380" s="194">
        <v>844.4</v>
      </c>
      <c r="F380" s="45">
        <f t="shared" si="72"/>
        <v>1538.0692167577413</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1110.78</v>
      </c>
      <c r="E382" s="194">
        <v>0</v>
      </c>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350558.8</v>
      </c>
      <c r="E417" s="60">
        <f t="shared" si="101"/>
        <v>0</v>
      </c>
      <c r="F417" s="45">
        <f t="shared" si="72"/>
        <v>0</v>
      </c>
    </row>
    <row r="418" spans="1:6" ht="12.75" customHeight="1" x14ac:dyDescent="0.2">
      <c r="A418" s="63" t="s">
        <v>582</v>
      </c>
      <c r="B418" s="64" t="s">
        <v>795</v>
      </c>
      <c r="C418" s="247" t="s">
        <v>796</v>
      </c>
      <c r="D418" s="60">
        <f t="shared" ref="D418:E418" si="102">IF(D360&gt;=D308,D360-D308,0)</f>
        <v>0</v>
      </c>
      <c r="E418" s="60">
        <f t="shared" si="102"/>
        <v>70395.899999999994</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4633240.84</v>
      </c>
      <c r="E420" s="194">
        <v>4599111.2</v>
      </c>
      <c r="F420" s="45">
        <f t="shared" si="72"/>
        <v>99.263374359792621</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935678.14</v>
      </c>
      <c r="E422" s="60">
        <f>E6+E308</f>
        <v>1314615.32</v>
      </c>
      <c r="F422" s="45">
        <f t="shared" si="72"/>
        <v>140.49866762944788</v>
      </c>
    </row>
    <row r="423" spans="1:6" ht="12.75" customHeight="1" x14ac:dyDescent="0.2">
      <c r="A423" s="63" t="s">
        <v>582</v>
      </c>
      <c r="B423" s="64" t="s">
        <v>805</v>
      </c>
      <c r="C423" s="247" t="s">
        <v>806</v>
      </c>
      <c r="D423" s="60">
        <f t="shared" ref="D423:E423" si="103">D299+D360</f>
        <v>326079.52999999997</v>
      </c>
      <c r="E423" s="60">
        <f t="shared" si="103"/>
        <v>368485.06999999995</v>
      </c>
      <c r="F423" s="45">
        <f t="shared" si="72"/>
        <v>113.00466177683708</v>
      </c>
    </row>
    <row r="424" spans="1:6" ht="12.75" customHeight="1" x14ac:dyDescent="0.2">
      <c r="A424" s="63" t="s">
        <v>582</v>
      </c>
      <c r="B424" s="64" t="s">
        <v>807</v>
      </c>
      <c r="C424" s="247" t="s">
        <v>808</v>
      </c>
      <c r="D424" s="60">
        <f t="shared" ref="D424:E424" si="104">IF(D422&gt;=D423,D422-D423,0)</f>
        <v>609598.6100000001</v>
      </c>
      <c r="E424" s="60">
        <f t="shared" si="104"/>
        <v>946130.25000000012</v>
      </c>
      <c r="F424" s="45">
        <f t="shared" si="72"/>
        <v>155.20544740087252</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891244.36999999965</v>
      </c>
      <c r="E427" s="60">
        <f t="shared" si="107"/>
        <v>783890.04</v>
      </c>
      <c r="F427" s="45">
        <f t="shared" si="72"/>
        <v>87.954557289377362</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80" t="s">
        <v>819</v>
      </c>
      <c r="B429" s="381"/>
      <c r="C429" s="171"/>
      <c r="D429" s="43"/>
      <c r="E429" s="43"/>
      <c r="F429" s="44"/>
    </row>
    <row r="430" spans="1:6" ht="12.75" customHeight="1" x14ac:dyDescent="0.2">
      <c r="A430" s="63">
        <v>8</v>
      </c>
      <c r="B430" s="64" t="s">
        <v>820</v>
      </c>
      <c r="C430" s="247" t="s">
        <v>821</v>
      </c>
      <c r="D430" s="60">
        <f>D431+D466+D479+D491+D522</f>
        <v>16503.849999999999</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16503.849999999999</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16503.849999999999</v>
      </c>
      <c r="E497" s="60">
        <f t="shared" si="128"/>
        <v>0</v>
      </c>
      <c r="F497" s="45">
        <f t="shared" si="109"/>
        <v>0</v>
      </c>
    </row>
    <row r="498" spans="1:6" ht="12.75" customHeight="1" x14ac:dyDescent="0.2">
      <c r="A498" s="63">
        <v>8422</v>
      </c>
      <c r="B498" s="64" t="s">
        <v>956</v>
      </c>
      <c r="C498" s="247" t="s">
        <v>957</v>
      </c>
      <c r="D498" s="194">
        <v>16503.849999999999</v>
      </c>
      <c r="E498" s="194">
        <v>0</v>
      </c>
      <c r="F498" s="45">
        <f t="shared" si="109"/>
        <v>0</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260119.99</v>
      </c>
      <c r="E535" s="60">
        <f>E536+E571+E584+E597+E629</f>
        <v>65404.69</v>
      </c>
      <c r="F535" s="45">
        <f t="shared" si="109"/>
        <v>25.144046022760495</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260119.99</v>
      </c>
      <c r="E597" s="60">
        <f t="shared" si="152"/>
        <v>65404.69</v>
      </c>
      <c r="F597" s="45">
        <f t="shared" si="109"/>
        <v>25.144046022760495</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260119.99</v>
      </c>
      <c r="E603" s="60">
        <f t="shared" si="154"/>
        <v>65404.69</v>
      </c>
      <c r="F603" s="45">
        <f t="shared" si="109"/>
        <v>25.144046022760495</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260119.99</v>
      </c>
      <c r="E606" s="194">
        <v>65404.69</v>
      </c>
      <c r="F606" s="45">
        <f t="shared" si="109"/>
        <v>25.144046022760495</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243616.13999999998</v>
      </c>
      <c r="E640" s="60">
        <f>IF(E535-E430&gt;=0,E535-E430,0)</f>
        <v>65404.69</v>
      </c>
      <c r="F640" s="45">
        <f t="shared" si="109"/>
        <v>26.8474371197245</v>
      </c>
    </row>
    <row r="641" spans="1:6" ht="12.75" customHeight="1" x14ac:dyDescent="0.2">
      <c r="A641" s="63">
        <v>92213</v>
      </c>
      <c r="B641" s="64" t="s">
        <v>1232</v>
      </c>
      <c r="C641" s="247" t="s">
        <v>1233</v>
      </c>
      <c r="D641" s="194">
        <v>480436.74</v>
      </c>
      <c r="E641" s="194">
        <v>902509.05</v>
      </c>
      <c r="F641" s="45">
        <f t="shared" si="109"/>
        <v>187.8517970961172</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952181.99</v>
      </c>
      <c r="E643" s="60">
        <f>E422+E430</f>
        <v>1314615.32</v>
      </c>
      <c r="F643" s="45">
        <f t="shared" si="109"/>
        <v>138.06345150468559</v>
      </c>
    </row>
    <row r="644" spans="1:6" ht="12.75" customHeight="1" x14ac:dyDescent="0.2">
      <c r="A644" s="63" t="s">
        <v>582</v>
      </c>
      <c r="B644" s="64" t="s">
        <v>1238</v>
      </c>
      <c r="C644" s="247" t="s">
        <v>1239</v>
      </c>
      <c r="D644" s="60">
        <f>D423+D535</f>
        <v>586199.52</v>
      </c>
      <c r="E644" s="60">
        <f>E423+E535</f>
        <v>433889.75999999995</v>
      </c>
      <c r="F644" s="45">
        <f t="shared" si="109"/>
        <v>74.017419870968155</v>
      </c>
    </row>
    <row r="645" spans="1:6" ht="12.75" customHeight="1" x14ac:dyDescent="0.2">
      <c r="A645" s="63" t="s">
        <v>582</v>
      </c>
      <c r="B645" s="64" t="s">
        <v>1240</v>
      </c>
      <c r="C645" s="247" t="s">
        <v>1241</v>
      </c>
      <c r="D645" s="60">
        <f t="shared" ref="D645:E645" si="163">IF(D643&gt;=D644,D643-D644,0)</f>
        <v>365982.47</v>
      </c>
      <c r="E645" s="60">
        <f t="shared" si="163"/>
        <v>880725.56</v>
      </c>
      <c r="F645" s="45">
        <f t="shared" si="109"/>
        <v>240.64692497430275</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0</v>
      </c>
      <c r="E647" s="60">
        <f>IF(E426-E427+E641-E642&gt;=0,E426-E427+E641-E642,0)</f>
        <v>118619.01000000001</v>
      </c>
      <c r="F647" s="45" t="str">
        <f t="shared" si="109"/>
        <v>-</v>
      </c>
    </row>
    <row r="648" spans="1:6" ht="24" x14ac:dyDescent="0.2">
      <c r="A648" s="251" t="s">
        <v>1246</v>
      </c>
      <c r="B648" s="64" t="s">
        <v>1247</v>
      </c>
      <c r="C648" s="252" t="s">
        <v>1246</v>
      </c>
      <c r="D648" s="60">
        <f>IF(D427-D426+D642-D641&gt;=0,D427-D426+D642-D641,0)</f>
        <v>410807.62999999966</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0</v>
      </c>
      <c r="E649" s="60">
        <f t="shared" si="165"/>
        <v>999344.57000000007</v>
      </c>
      <c r="F649" s="45" t="str">
        <f t="shared" si="109"/>
        <v>-</v>
      </c>
    </row>
    <row r="650" spans="1:6" ht="24" x14ac:dyDescent="0.2">
      <c r="A650" s="63" t="s">
        <v>582</v>
      </c>
      <c r="B650" s="64" t="s">
        <v>1250</v>
      </c>
      <c r="C650" s="247" t="s">
        <v>1251</v>
      </c>
      <c r="D650" s="60">
        <f t="shared" ref="D650:E650" si="166">IF(D646+D648-D645-D647&gt;=0,D646+D648-D645-D647,0)</f>
        <v>44825.159999999683</v>
      </c>
      <c r="E650" s="60">
        <f t="shared" si="166"/>
        <v>0</v>
      </c>
      <c r="F650" s="45">
        <f t="shared" si="109"/>
        <v>0</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80" t="s">
        <v>1254</v>
      </c>
      <c r="B652" s="381"/>
      <c r="C652" s="171"/>
      <c r="D652" s="43"/>
      <c r="E652" s="43"/>
      <c r="F652" s="44"/>
    </row>
    <row r="653" spans="1:6" ht="12.75" customHeight="1" x14ac:dyDescent="0.2">
      <c r="A653" s="63">
        <v>11</v>
      </c>
      <c r="B653" s="64" t="s">
        <v>1255</v>
      </c>
      <c r="C653" s="247" t="s">
        <v>1256</v>
      </c>
      <c r="D653" s="194">
        <v>531.83000000000004</v>
      </c>
      <c r="E653" s="194">
        <v>144729</v>
      </c>
      <c r="F653" s="45" t="str">
        <f t="shared" ref="F653:F740" si="167">IF(D653&lt;&gt;0,IF(E653/D653&gt;=100,"&gt;&gt;100",E653/D653*100),"-")</f>
        <v>&gt;&gt;100</v>
      </c>
    </row>
    <row r="654" spans="1:6" ht="12.75" customHeight="1" x14ac:dyDescent="0.2">
      <c r="A654" s="63" t="s">
        <v>1257</v>
      </c>
      <c r="B654" s="64" t="s">
        <v>1258</v>
      </c>
      <c r="C654" s="247" t="s">
        <v>1257</v>
      </c>
      <c r="D654" s="194">
        <v>1130681.6000000001</v>
      </c>
      <c r="E654" s="194">
        <v>1310216.76</v>
      </c>
      <c r="F654" s="45">
        <f t="shared" si="167"/>
        <v>115.87848957655275</v>
      </c>
    </row>
    <row r="655" spans="1:6" ht="12.75" customHeight="1" x14ac:dyDescent="0.2">
      <c r="A655" s="63" t="s">
        <v>1259</v>
      </c>
      <c r="B655" s="64" t="s">
        <v>1260</v>
      </c>
      <c r="C655" s="247" t="s">
        <v>1259</v>
      </c>
      <c r="D655" s="194">
        <v>1100110.67</v>
      </c>
      <c r="E655" s="194">
        <v>405989.06</v>
      </c>
      <c r="F655" s="45">
        <f t="shared" si="167"/>
        <v>36.904383447167191</v>
      </c>
    </row>
    <row r="656" spans="1:6" ht="24" x14ac:dyDescent="0.2">
      <c r="A656" s="63">
        <v>11</v>
      </c>
      <c r="B656" s="64" t="s">
        <v>1261</v>
      </c>
      <c r="C656" s="247" t="s">
        <v>1262</v>
      </c>
      <c r="D656" s="60">
        <f t="shared" ref="D656:E656" si="168">+D653+D654-D655</f>
        <v>31102.760000000242</v>
      </c>
      <c r="E656" s="60">
        <f t="shared" si="168"/>
        <v>1048956.7</v>
      </c>
      <c r="F656" s="45">
        <f t="shared" si="167"/>
        <v>3372.5518249827082</v>
      </c>
    </row>
    <row r="657" spans="1:6" ht="24" x14ac:dyDescent="0.2">
      <c r="A657" s="63" t="s">
        <v>582</v>
      </c>
      <c r="B657" s="64" t="s">
        <v>1263</v>
      </c>
      <c r="C657" s="247" t="s">
        <v>1264</v>
      </c>
      <c r="D657" s="253">
        <v>5</v>
      </c>
      <c r="E657" s="253">
        <v>5</v>
      </c>
      <c r="F657" s="45">
        <f t="shared" si="167"/>
        <v>100</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5</v>
      </c>
      <c r="E659" s="253">
        <v>5</v>
      </c>
      <c r="F659" s="45">
        <f t="shared" si="167"/>
        <v>100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66.36</v>
      </c>
      <c r="E662" s="192">
        <v>0</v>
      </c>
      <c r="F662" s="71">
        <f t="shared" si="167"/>
        <v>0</v>
      </c>
    </row>
    <row r="663" spans="1:6" ht="12.75" customHeight="1" x14ac:dyDescent="0.2">
      <c r="A663" s="70">
        <v>61316</v>
      </c>
      <c r="B663" s="65" t="s">
        <v>1276</v>
      </c>
      <c r="C663" s="277" t="s">
        <v>1277</v>
      </c>
      <c r="D663" s="192">
        <v>0</v>
      </c>
      <c r="E663" s="192">
        <v>165.38</v>
      </c>
      <c r="F663" s="71" t="str">
        <f t="shared" si="167"/>
        <v>-</v>
      </c>
    </row>
    <row r="664" spans="1:6" ht="12.75" customHeight="1" x14ac:dyDescent="0.2">
      <c r="A664" s="70" t="s">
        <v>1278</v>
      </c>
      <c r="B664" s="65" t="s">
        <v>1279</v>
      </c>
      <c r="C664" s="277" t="s">
        <v>1278</v>
      </c>
      <c r="D664" s="192">
        <v>22341.52</v>
      </c>
      <c r="E664" s="192">
        <v>0</v>
      </c>
      <c r="F664" s="71">
        <f t="shared" si="167"/>
        <v>0</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200000</v>
      </c>
      <c r="E673" s="194">
        <v>0</v>
      </c>
      <c r="F673" s="45">
        <f t="shared" si="167"/>
        <v>0</v>
      </c>
    </row>
    <row r="674" spans="1:6" ht="12.75" customHeight="1" x14ac:dyDescent="0.2">
      <c r="A674" s="63">
        <v>63322</v>
      </c>
      <c r="B674" s="64" t="s">
        <v>1298</v>
      </c>
      <c r="C674" s="247" t="s">
        <v>1299</v>
      </c>
      <c r="D674" s="194">
        <v>15000</v>
      </c>
      <c r="E674" s="194">
        <v>0</v>
      </c>
      <c r="F674" s="45">
        <f t="shared" si="167"/>
        <v>0</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v>975415.43</v>
      </c>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9844.41</v>
      </c>
      <c r="E711" s="192">
        <v>0</v>
      </c>
      <c r="F711" s="71">
        <f t="shared" si="167"/>
        <v>0</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1400</v>
      </c>
      <c r="E732" s="192">
        <v>0</v>
      </c>
      <c r="F732" s="71">
        <f t="shared" si="167"/>
        <v>0</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409.5</v>
      </c>
      <c r="E734" s="192">
        <v>288</v>
      </c>
      <c r="F734" s="71">
        <f t="shared" si="167"/>
        <v>70.329670329670336</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20</v>
      </c>
      <c r="E741" s="192">
        <v>0</v>
      </c>
      <c r="F741" s="71">
        <f t="shared" ref="F741:F1006" si="169">IF(D741&lt;&gt;0,IF(E741/D741&gt;=100,"&gt;&gt;100",E741/D741*100),"-")</f>
        <v>0</v>
      </c>
    </row>
    <row r="742" spans="1:6" ht="12.75" customHeight="1" x14ac:dyDescent="0.2">
      <c r="A742" s="70" t="s">
        <v>1414</v>
      </c>
      <c r="B742" s="65" t="s">
        <v>1415</v>
      </c>
      <c r="C742" s="278" t="s">
        <v>1414</v>
      </c>
      <c r="D742" s="192">
        <v>855</v>
      </c>
      <c r="E742" s="192">
        <v>0</v>
      </c>
      <c r="F742" s="71">
        <f t="shared" si="169"/>
        <v>0</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7789.49</v>
      </c>
      <c r="E757" s="194">
        <v>0</v>
      </c>
      <c r="F757" s="45">
        <f t="shared" si="169"/>
        <v>0</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4661.57</v>
      </c>
      <c r="E843" s="194">
        <v>1509.05</v>
      </c>
      <c r="F843" s="45">
        <f t="shared" si="169"/>
        <v>32.372140716539711</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14936.16</v>
      </c>
      <c r="E850" s="194">
        <v>26393.47</v>
      </c>
      <c r="F850" s="45">
        <f t="shared" si="169"/>
        <v>176.7085382052683</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26270.2</v>
      </c>
      <c r="E853" s="194">
        <v>15944.6</v>
      </c>
      <c r="F853" s="45">
        <f t="shared" si="169"/>
        <v>60.694627372460054</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v>20000</v>
      </c>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10000</v>
      </c>
      <c r="E860" s="194">
        <v>0</v>
      </c>
      <c r="F860" s="45">
        <f t="shared" si="169"/>
        <v>0</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16503.849999999999</v>
      </c>
      <c r="E906" s="192">
        <v>0</v>
      </c>
      <c r="F906" s="71">
        <f t="shared" si="169"/>
        <v>0</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34795.65</v>
      </c>
      <c r="E977" s="192">
        <v>42633.37</v>
      </c>
      <c r="F977" s="71">
        <f t="shared" si="169"/>
        <v>122.52499953298761</v>
      </c>
    </row>
    <row r="978" spans="1:6" ht="24" x14ac:dyDescent="0.2">
      <c r="A978" s="70" t="s">
        <v>1884</v>
      </c>
      <c r="B978" s="65" t="s">
        <v>1885</v>
      </c>
      <c r="C978" s="278" t="s">
        <v>1884</v>
      </c>
      <c r="D978" s="192">
        <v>0</v>
      </c>
      <c r="E978" s="192">
        <v>22771.32</v>
      </c>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6" t="s">
        <v>1948</v>
      </c>
      <c r="B1010" s="37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1990</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2000</v>
      </c>
      <c r="E3" s="308" t="s">
        <v>2001</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2997</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3273</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1254</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2723</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2654</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2003</v>
      </c>
      <c r="E3" s="306"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2"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4" t="s">
        <v>2133</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v>1352951.31</v>
      </c>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202619.27000000005</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145502.27000000005</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v>63066.07</v>
      </c>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v>75108.600000000006</v>
      </c>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v>2322.6999999999998</v>
      </c>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v>2953.67</v>
      </c>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v>2051.23</v>
      </c>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v>57117</v>
      </c>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225578.57</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141519.55000000002</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v>32269.72</v>
      </c>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v>97479.12</v>
      </c>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v>5726.89</v>
      </c>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v>2909.67</v>
      </c>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v>3134.15</v>
      </c>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v>41425.65</v>
      </c>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42633.37</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v>42633.37</v>
      </c>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1329992.01</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1329992.01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v>47266.58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v>1282725.43</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9"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2133</v>
      </c>
      <c r="B1" s="392"/>
      <c r="C1" s="392"/>
      <c r="D1" s="392"/>
      <c r="E1" s="51" t="s">
        <v>2134</v>
      </c>
      <c r="F1" s="51"/>
      <c r="G1" s="51"/>
      <c r="H1" s="51"/>
      <c r="I1" s="51"/>
      <c r="J1" s="51"/>
      <c r="K1" s="51"/>
      <c r="L1" s="51"/>
      <c r="M1" s="51"/>
      <c r="N1" s="51"/>
      <c r="O1" s="51"/>
      <c r="P1" s="51"/>
    </row>
    <row r="2" spans="1:17" ht="37.5" customHeight="1" x14ac:dyDescent="0.2">
      <c r="A2" s="394" t="s">
        <v>2135</v>
      </c>
      <c r="B2" s="392"/>
      <c r="C2" s="392"/>
      <c r="D2" s="392"/>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13</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36119</v>
      </c>
      <c r="P3" s="51"/>
    </row>
    <row r="4" spans="1:17" ht="19.5" customHeight="1" x14ac:dyDescent="0.2">
      <c r="A4" s="398" t="s">
        <v>2146</v>
      </c>
      <c r="B4" s="399"/>
      <c r="C4" s="400"/>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1998</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2167</v>
      </c>
      <c r="B23" s="396"/>
      <c r="C23" s="397"/>
      <c r="D23" s="95"/>
      <c r="E23" s="51">
        <f>SUM(E24:E297)</f>
        <v>0</v>
      </c>
      <c r="F23" s="51">
        <f>SUM(F24:F297)</f>
        <v>13</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2374</v>
      </c>
      <c r="D230" s="95"/>
      <c r="E230" s="51">
        <f>MAX(G230:K230)</f>
        <v>0</v>
      </c>
      <c r="F230" s="51">
        <f>MAX(L230:O230)</f>
        <v>1</v>
      </c>
      <c r="G230" s="51"/>
      <c r="H230" s="51"/>
      <c r="I230" s="51"/>
      <c r="J230" s="51"/>
      <c r="K230" s="51"/>
      <c r="L230" s="51">
        <f>IF(AND('PR-RAS'!D27&gt;0,'PR-RAS'!D664=0),1,0)</f>
        <v>0</v>
      </c>
      <c r="M230" s="51">
        <f>IF(AND('PR-RAS'!E27&gt;0,'PR-RAS'!E664=0),1,0)</f>
        <v>1</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2376</v>
      </c>
      <c r="D232" s="258"/>
      <c r="E232" s="259">
        <f>MAX(G232:K232)</f>
        <v>0</v>
      </c>
      <c r="F232" s="259">
        <f>MAX(L232:O232)</f>
        <v>1</v>
      </c>
      <c r="G232" s="259"/>
      <c r="H232" s="259"/>
      <c r="I232" s="259"/>
      <c r="J232" s="259"/>
      <c r="K232" s="259"/>
      <c r="L232" s="259">
        <f>IF(AND('PR-RAS'!D93&gt;0,'PR-RAS'!D711=0),1,0)</f>
        <v>0</v>
      </c>
      <c r="M232" s="259">
        <f>IF(AND('PR-RAS'!E93&gt;0,'PR-RAS'!E711=0),1,0)</f>
        <v>1</v>
      </c>
      <c r="N232" s="259"/>
      <c r="O232" s="259"/>
      <c r="P232" s="259"/>
    </row>
    <row r="233" spans="1:16" ht="30" customHeight="1" x14ac:dyDescent="0.2">
      <c r="A233" s="105">
        <v>272</v>
      </c>
      <c r="B233" s="106" t="str">
        <f t="shared" si="16"/>
        <v>Provjera</v>
      </c>
      <c r="C233" s="91" t="s">
        <v>2377</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2380</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2382</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2386</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2387</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2388</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2390</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2391</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1990</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1993</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1992</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2485</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2026-04-01T08:04:43Z</cp:lastPrinted>
  <dcterms:created xsi:type="dcterms:W3CDTF">2022-04-01T05:14:30Z</dcterms:created>
  <dcterms:modified xsi:type="dcterms:W3CDTF">2026-04-15T13:17:00Z</dcterms:modified>
</cp:coreProperties>
</file>